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uryp\.atlassian-companion\b54d72a5-b2b7-4591-9716-51c199971f54\"/>
    </mc:Choice>
  </mc:AlternateContent>
  <bookViews>
    <workbookView xWindow="38280" yWindow="-290" windowWidth="38640" windowHeight="21390" activeTab="3"/>
  </bookViews>
  <sheets>
    <sheet name="Cover" sheetId="5" r:id="rId1"/>
    <sheet name="Usage" sheetId="6" r:id="rId2"/>
    <sheet name="Database export" sheetId="2" r:id="rId3"/>
    <sheet name="ICD Master" sheetId="3" r:id="rId4"/>
  </sheets>
  <externalReferences>
    <externalReference r:id="rId5"/>
    <externalReference r:id="rId6"/>
  </externalReferences>
  <definedNames>
    <definedName name="______A10" hidden="1">{#N/A,#N/A,FALSE,"août 96 ";#N/A,#N/A,FALSE,"août96VG";#N/A,#N/A,FALSE,"août96 WY "}</definedName>
    <definedName name="______A11" hidden="1">{#N/A,#N/A,FALSE,"FMPSALES";#N/A,#N/A,FALSE,"MPGRMAR";#N/A,#N/A,FALSE,"DIV DATA"}</definedName>
    <definedName name="______A12" hidden="1">{#N/A,#N/A,FALSE,"août 96 ";#N/A,#N/A,FALSE,"août96VG";#N/A,#N/A,FALSE,"août96 WY "}</definedName>
    <definedName name="______A2" hidden="1">{#N/A,#N/A,FALSE,"INVEST";#N/A,#N/A,FALSE,"PHD HDCT";#N/A,#N/A,FALSE,"MTP HDCT";#N/A,#N/A,FALSE,"CAPEX ";#N/A,#N/A,FALSE,"DOF"}</definedName>
    <definedName name="______A3" hidden="1">{#N/A,#N/A,FALSE,"INVEST";#N/A,#N/A,FALSE,"PHD HDCT";#N/A,#N/A,FALSE,"MTP HDCT";#N/A,#N/A,FALSE,"CAPEX ";#N/A,#N/A,FALSE,"DOF"}</definedName>
    <definedName name="______A4" hidden="1">{#N/A,#N/A,FALSE,"FMPSALES";#N/A,#N/A,FALSE,"MPGRMAR";#N/A,#N/A,FALSE,"DIV DATA"}</definedName>
    <definedName name="______A5" hidden="1">{#N/A,#N/A,FALSE,"INVWY96";#N/A,#N/A,FALSE,"INVVG96 (2)"}</definedName>
    <definedName name="______A7" hidden="1">{#N/A,#N/A,FALSE,"INVEST";#N/A,#N/A,FALSE,"PHD HDCT";#N/A,#N/A,FALSE,"MTP HDCT";#N/A,#N/A,FALSE,"CAPEX ";#N/A,#N/A,FALSE,"DOF"}</definedName>
    <definedName name="______A8" hidden="1">{#N/A,#N/A,FALSE,"INVWY96";#N/A,#N/A,FALSE,"INVVG96 (2)"}</definedName>
    <definedName name="______A9" hidden="1">{#N/A,#N/A,FALSE,"FMPSALES";#N/A,#N/A,FALSE,"MPGRMAR";#N/A,#N/A,FALSE,"DIV DATA"}</definedName>
    <definedName name="______E5" hidden="1">{#N/A,#N/A,FALSE,"FMPSALES";#N/A,#N/A,FALSE,"MPGRMAR";#N/A,#N/A,FALSE,"DIV DATA"}</definedName>
    <definedName name="_____A10" hidden="1">{#N/A,#N/A,FALSE,"août 96 ";#N/A,#N/A,FALSE,"août96VG";#N/A,#N/A,FALSE,"août96 WY "}</definedName>
    <definedName name="_____A11" hidden="1">{#N/A,#N/A,FALSE,"FMPSALES";#N/A,#N/A,FALSE,"MPGRMAR";#N/A,#N/A,FALSE,"DIV DATA"}</definedName>
    <definedName name="_____A12" hidden="1">{#N/A,#N/A,FALSE,"août 96 ";#N/A,#N/A,FALSE,"août96VG";#N/A,#N/A,FALSE,"août96 WY "}</definedName>
    <definedName name="_____A2" hidden="1">{#N/A,#N/A,FALSE,"INVEST";#N/A,#N/A,FALSE,"PHD HDCT";#N/A,#N/A,FALSE,"MTP HDCT";#N/A,#N/A,FALSE,"CAPEX ";#N/A,#N/A,FALSE,"DOF"}</definedName>
    <definedName name="_____A3" hidden="1">{#N/A,#N/A,FALSE,"INVEST";#N/A,#N/A,FALSE,"PHD HDCT";#N/A,#N/A,FALSE,"MTP HDCT";#N/A,#N/A,FALSE,"CAPEX ";#N/A,#N/A,FALSE,"DOF"}</definedName>
    <definedName name="_____A4" hidden="1">{#N/A,#N/A,FALSE,"FMPSALES";#N/A,#N/A,FALSE,"MPGRMAR";#N/A,#N/A,FALSE,"DIV DATA"}</definedName>
    <definedName name="_____A5" hidden="1">{#N/A,#N/A,FALSE,"INVWY96";#N/A,#N/A,FALSE,"INVVG96 (2)"}</definedName>
    <definedName name="_____A7" hidden="1">{#N/A,#N/A,FALSE,"INVEST";#N/A,#N/A,FALSE,"PHD HDCT";#N/A,#N/A,FALSE,"MTP HDCT";#N/A,#N/A,FALSE,"CAPEX ";#N/A,#N/A,FALSE,"DOF"}</definedName>
    <definedName name="_____A8" hidden="1">{#N/A,#N/A,FALSE,"INVWY96";#N/A,#N/A,FALSE,"INVVG96 (2)"}</definedName>
    <definedName name="_____A9" hidden="1">{#N/A,#N/A,FALSE,"FMPSALES";#N/A,#N/A,FALSE,"MPGRMAR";#N/A,#N/A,FALSE,"DIV DATA"}</definedName>
    <definedName name="_____E5" hidden="1">{#N/A,#N/A,FALSE,"FMPSALES";#N/A,#N/A,FALSE,"MPGRMAR";#N/A,#N/A,FALSE,"DIV DATA"}</definedName>
    <definedName name="____A10" hidden="1">{#N/A,#N/A,FALSE,"août 96 ";#N/A,#N/A,FALSE,"août96VG";#N/A,#N/A,FALSE,"août96 WY "}</definedName>
    <definedName name="____A11" hidden="1">{#N/A,#N/A,FALSE,"FMPSALES";#N/A,#N/A,FALSE,"MPGRMAR";#N/A,#N/A,FALSE,"DIV DATA"}</definedName>
    <definedName name="____A12" hidden="1">{#N/A,#N/A,FALSE,"août 96 ";#N/A,#N/A,FALSE,"août96VG";#N/A,#N/A,FALSE,"août96 WY "}</definedName>
    <definedName name="____A2" hidden="1">{#N/A,#N/A,FALSE,"INVEST";#N/A,#N/A,FALSE,"PHD HDCT";#N/A,#N/A,FALSE,"MTP HDCT";#N/A,#N/A,FALSE,"CAPEX ";#N/A,#N/A,FALSE,"DOF"}</definedName>
    <definedName name="____A3" hidden="1">{#N/A,#N/A,FALSE,"INVEST";#N/A,#N/A,FALSE,"PHD HDCT";#N/A,#N/A,FALSE,"MTP HDCT";#N/A,#N/A,FALSE,"CAPEX ";#N/A,#N/A,FALSE,"DOF"}</definedName>
    <definedName name="____A4" hidden="1">{#N/A,#N/A,FALSE,"FMPSALES";#N/A,#N/A,FALSE,"MPGRMAR";#N/A,#N/A,FALSE,"DIV DATA"}</definedName>
    <definedName name="____A5" hidden="1">{#N/A,#N/A,FALSE,"INVWY96";#N/A,#N/A,FALSE,"INVVG96 (2)"}</definedName>
    <definedName name="____A7" hidden="1">{#N/A,#N/A,FALSE,"INVEST";#N/A,#N/A,FALSE,"PHD HDCT";#N/A,#N/A,FALSE,"MTP HDCT";#N/A,#N/A,FALSE,"CAPEX ";#N/A,#N/A,FALSE,"DOF"}</definedName>
    <definedName name="____A8" hidden="1">{#N/A,#N/A,FALSE,"INVWY96";#N/A,#N/A,FALSE,"INVVG96 (2)"}</definedName>
    <definedName name="____A9" hidden="1">{#N/A,#N/A,FALSE,"FMPSALES";#N/A,#N/A,FALSE,"MPGRMAR";#N/A,#N/A,FALSE,"DIV DATA"}</definedName>
    <definedName name="____E5" hidden="1">{#N/A,#N/A,FALSE,"FMPSALES";#N/A,#N/A,FALSE,"MPGRMAR";#N/A,#N/A,FALSE,"DIV DATA"}</definedName>
    <definedName name="__A10" hidden="1">{#N/A,#N/A,FALSE,"août 96 ";#N/A,#N/A,FALSE,"août96VG";#N/A,#N/A,FALSE,"août96 WY "}</definedName>
    <definedName name="__A11" hidden="1">{#N/A,#N/A,FALSE,"FMPSALES";#N/A,#N/A,FALSE,"MPGRMAR";#N/A,#N/A,FALSE,"DIV DATA"}</definedName>
    <definedName name="__A12" hidden="1">{#N/A,#N/A,FALSE,"août 96 ";#N/A,#N/A,FALSE,"août96VG";#N/A,#N/A,FALSE,"août96 WY "}</definedName>
    <definedName name="__A2" hidden="1">{#N/A,#N/A,FALSE,"INVEST";#N/A,#N/A,FALSE,"PHD HDCT";#N/A,#N/A,FALSE,"MTP HDCT";#N/A,#N/A,FALSE,"CAPEX ";#N/A,#N/A,FALSE,"DOF"}</definedName>
    <definedName name="__A3" hidden="1">{#N/A,#N/A,FALSE,"INVEST";#N/A,#N/A,FALSE,"PHD HDCT";#N/A,#N/A,FALSE,"MTP HDCT";#N/A,#N/A,FALSE,"CAPEX ";#N/A,#N/A,FALSE,"DOF"}</definedName>
    <definedName name="__A4" hidden="1">{#N/A,#N/A,FALSE,"FMPSALES";#N/A,#N/A,FALSE,"MPGRMAR";#N/A,#N/A,FALSE,"DIV DATA"}</definedName>
    <definedName name="__A5" hidden="1">{#N/A,#N/A,FALSE,"INVWY96";#N/A,#N/A,FALSE,"INVVG96 (2)"}</definedName>
    <definedName name="__A7" hidden="1">{#N/A,#N/A,FALSE,"INVEST";#N/A,#N/A,FALSE,"PHD HDCT";#N/A,#N/A,FALSE,"MTP HDCT";#N/A,#N/A,FALSE,"CAPEX ";#N/A,#N/A,FALSE,"DOF"}</definedName>
    <definedName name="__A8" hidden="1">{#N/A,#N/A,FALSE,"INVWY96";#N/A,#N/A,FALSE,"INVVG96 (2)"}</definedName>
    <definedName name="__A9" hidden="1">{#N/A,#N/A,FALSE,"FMPSALES";#N/A,#N/A,FALSE,"MPGRMAR";#N/A,#N/A,FALSE,"DIV DATA"}</definedName>
    <definedName name="__E5" hidden="1">{#N/A,#N/A,FALSE,"FMPSALES";#N/A,#N/A,FALSE,"MPGRMAR";#N/A,#N/A,FALSE,"DIV DATA"}</definedName>
    <definedName name="_A10" hidden="1">{#N/A,#N/A,FALSE,"août 96 ";#N/A,#N/A,FALSE,"août96VG";#N/A,#N/A,FALSE,"août96 WY "}</definedName>
    <definedName name="_A11" hidden="1">{#N/A,#N/A,FALSE,"FMPSALES";#N/A,#N/A,FALSE,"MPGRMAR";#N/A,#N/A,FALSE,"DIV DATA"}</definedName>
    <definedName name="_A12" hidden="1">{#N/A,#N/A,FALSE,"août 96 ";#N/A,#N/A,FALSE,"août96VG";#N/A,#N/A,FALSE,"août96 WY "}</definedName>
    <definedName name="_A2" hidden="1">{#N/A,#N/A,FALSE,"INVEST";#N/A,#N/A,FALSE,"PHD HDCT";#N/A,#N/A,FALSE,"MTP HDCT";#N/A,#N/A,FALSE,"CAPEX ";#N/A,#N/A,FALSE,"DOF"}</definedName>
    <definedName name="_A3" hidden="1">{#N/A,#N/A,FALSE,"INVEST";#N/A,#N/A,FALSE,"PHD HDCT";#N/A,#N/A,FALSE,"MTP HDCT";#N/A,#N/A,FALSE,"CAPEX ";#N/A,#N/A,FALSE,"DOF"}</definedName>
    <definedName name="_A4" hidden="1">{#N/A,#N/A,FALSE,"FMPSALES";#N/A,#N/A,FALSE,"MPGRMAR";#N/A,#N/A,FALSE,"DIV DATA"}</definedName>
    <definedName name="_A5" hidden="1">{#N/A,#N/A,FALSE,"INVWY96";#N/A,#N/A,FALSE,"INVVG96 (2)"}</definedName>
    <definedName name="_A7" hidden="1">{#N/A,#N/A,FALSE,"INVEST";#N/A,#N/A,FALSE,"PHD HDCT";#N/A,#N/A,FALSE,"MTP HDCT";#N/A,#N/A,FALSE,"CAPEX ";#N/A,#N/A,FALSE,"DOF"}</definedName>
    <definedName name="_A8" hidden="1">{#N/A,#N/A,FALSE,"INVWY96";#N/A,#N/A,FALSE,"INVVG96 (2)"}</definedName>
    <definedName name="_A9" hidden="1">{#N/A,#N/A,FALSE,"FMPSALES";#N/A,#N/A,FALSE,"MPGRMAR";#N/A,#N/A,FALSE,"DIV DATA"}</definedName>
    <definedName name="_E5" hidden="1">{#N/A,#N/A,FALSE,"FMPSALES";#N/A,#N/A,FALSE,"MPGRMAR";#N/A,#N/A,FALSE,"DIV DATA"}</definedName>
    <definedName name="_Fill" hidden="1">#REF!</definedName>
    <definedName name="_xlnm._FilterDatabase" localSheetId="2" hidden="1">'Database export'!$A$6:$L$108</definedName>
    <definedName name="_xlnm._FilterDatabase" localSheetId="3" hidden="1">'ICD Master'!$A$2:$Y$135</definedName>
    <definedName name="a" hidden="1">{#N/A,#N/A,FALSE,"INVEST";#N/A,#N/A,FALSE,"PHD HDCT";#N/A,#N/A,FALSE,"MTP HDCT";#N/A,#N/A,FALSE,"CAPEX ";#N/A,#N/A,FALSE,"DOF"}</definedName>
    <definedName name="AA" hidden="1">{#N/A,#N/A,FALSE,"INVEST";#N/A,#N/A,FALSE,"PHD HDCT";#N/A,#N/A,FALSE,"MTP HDCT";#N/A,#N/A,FALSE,"CAPEX ";#N/A,#N/A,FALSE,"DOF"}</definedName>
    <definedName name="aaazda" hidden="1">{#N/A,#N/A,FALSE,"INVEST";#N/A,#N/A,FALSE,"PHD HDCT";#N/A,#N/A,FALSE,"MTP HDCT";#N/A,#N/A,FALSE,"CAPEX ";#N/A,#N/A,FALSE,"DOF"}</definedName>
    <definedName name="AAZ" hidden="1">{#N/A,#N/A,FALSE,"INVEST";#N/A,#N/A,FALSE,"PHD HDCT";#N/A,#N/A,FALSE,"MTP HDCT";#N/A,#N/A,FALSE,"CAPEX ";#N/A,#N/A,FALSE,"DOF"}</definedName>
    <definedName name="adzadad" hidden="1">{#N/A,#N/A,FALSE,"INVWY96";#N/A,#N/A,FALSE,"INVVG96 (2)"}</definedName>
    <definedName name="adzadza" hidden="1">{#N/A,#N/A,FALSE,"FMPSALES";#N/A,#N/A,FALSE,"MPGRMAR";#N/A,#N/A,FALSE,"DIV DATA"}</definedName>
    <definedName name="az" hidden="1">{#N/A,#N/A,FALSE,"INVEST";#N/A,#N/A,FALSE,"PHD HDCT";#N/A,#N/A,FALSE,"MTP HDCT";#N/A,#N/A,FALSE,"CAPEX ";#N/A,#N/A,FALSE,"DOF"}</definedName>
    <definedName name="azdezaeaz" hidden="1">{#N/A,#N/A,FALSE,"ORDERS";#N/A,#N/A,FALSE,"BACKLOG";#N/A,#N/A,FALSE,"SALES";#N/A,#N/A,FALSE,"MARGIN"}</definedName>
    <definedName name="azeazaae" hidden="1">{#N/A,#N/A,FALSE,"août 96 ";#N/A,#N/A,FALSE,"août96VG";#N/A,#N/A,FALSE,"août96 WY "}</definedName>
    <definedName name="azeazeaze" hidden="1">{#N/A,#N/A,FALSE,"FMPWKLDH";#N/A,#N/A,FALSE,"FMPWKLDM";#N/A,#N/A,FALSE,"FMPWKLTH";#N/A,#N/A,FALSE,"FMPWKLTM"}</definedName>
    <definedName name="azeazeazeaze" hidden="1">{#N/A,#N/A,FALSE,"FMPORDER";#N/A,#N/A,FALSE,"FMPODBK";#N/A,#N/A,FALSE,"FMPSALES";#N/A,#N/A,FALSE,"FMPGRMA1";#N/A,#N/A,FALSE,"FMPGRMA2"}</definedName>
    <definedName name="azeazee" hidden="1">{#N/A,#N/A,FALSE,"FMPSALES";#N/A,#N/A,FALSE,"MPGRMAR";#N/A,#N/A,FALSE,"DIV DATA"}</definedName>
    <definedName name="azezaeaz" hidden="1">{#N/A,#N/A,FALSE,"août 96 ";#N/A,#N/A,FALSE,"août96VG";#N/A,#N/A,FALSE,"août96 WY "}</definedName>
    <definedName name="b" hidden="1">{#N/A,#N/A,FALSE,"INVWY96";#N/A,#N/A,FALSE,"INVVG96 (2)"}</definedName>
    <definedName name="CC" hidden="1">{#N/A,#N/A,FALSE,"INVEST";#N/A,#N/A,FALSE,"PHD HDCT";#N/A,#N/A,FALSE,"MTP HDCT";#N/A,#N/A,FALSE,"CAPEX ";#N/A,#N/A,FALSE,"DOF"}</definedName>
    <definedName name="CFDXDF" hidden="1">{#N/A,#N/A,FALSE,"FMPSALES";#N/A,#N/A,FALSE,"MPGRMAR";#N/A,#N/A,FALSE,"DIV DATA"}</definedName>
    <definedName name="COCO" hidden="1">{#VALUE!,#N/A,FALSE,0;#N/A,#N/A,FALSE,0;#N/A,#N/A,FALSE,0}</definedName>
    <definedName name="CYCY" hidden="1">{#VALUE!,#N/A,FALSE,0;#N/A,#N/A,FALSE,0;#N/A,#N/A,FALSE,0}</definedName>
    <definedName name="D" hidden="1">{#N/A,#N/A,FALSE,"INVWY96";#N/A,#N/A,FALSE,"INVVG96 (2)"}</definedName>
    <definedName name="dd" hidden="1">{#N/A,#N/A,FALSE,"INVEST";#N/A,#N/A,FALSE,"PHD HDCT";#N/A,#N/A,FALSE,"MTP HDCT";#N/A,#N/A,FALSE,"CAPEX ";#N/A,#N/A,FALSE,"DOF"}</definedName>
    <definedName name="DH" hidden="1">{#N/A,#N/A,FALSE,"FMPSALES";#N/A,#N/A,FALSE,"MPGRMAR";#N/A,#N/A,FALSE,"DIV DATA"}</definedName>
    <definedName name="DSQFCQSE" hidden="1">{#N/A,#N/A,FALSE,"INVWY96";#N/A,#N/A,FALSE,"INVVG96 (2)"}</definedName>
    <definedName name="e_5" hidden="1">{#VALUE!,#N/A,FALSE,0;#N/A,#N/A,FALSE,0;#N/A,#N/A,FALSE,0}</definedName>
    <definedName name="e_50" hidden="1">{#VALUE!,#N/A,FALSE,0;#N/A,#N/A,FALSE,0;#N/A,#N/A,FALSE,0}</definedName>
    <definedName name="EAZZ" hidden="1">{#N/A,#N/A,FALSE,"FMPSALES";#N/A,#N/A,FALSE,"MPGRMAR";#N/A,#N/A,FALSE,"DIV DATA"}</definedName>
    <definedName name="efezf" hidden="1">{#N/A,#N/A,FALSE,"ORDERS";#N/A,#N/A,FALSE,"BACKLOG";#N/A,#N/A,FALSE,"SALES";#N/A,#N/A,FALSE,"MARGIN"}</definedName>
    <definedName name="effWN3" hidden="1">{#N/A,#N/A,FALSE,"INVEST";#N/A,#N/A,FALSE,"PHD HDCT";#N/A,#N/A,FALSE,"MTP HDCT";#N/A,#N/A,FALSE,"CAPEX ";#N/A,#N/A,FALSE,"DOF"}</definedName>
    <definedName name="EYT" hidden="1">{#N/A,#N/A,FALSE,"INVEST";#N/A,#N/A,FALSE,"PHD HDCT";#N/A,#N/A,FALSE,"MTP HDCT";#N/A,#N/A,FALSE,"CAPEX ";#N/A,#N/A,FALSE,"DOF"}</definedName>
    <definedName name="FDHGF" hidden="1">{#N/A,#N/A,FALSE,"INVWY96";#N/A,#N/A,FALSE,"INVVG96 (2)"}</definedName>
    <definedName name="FDSFG" hidden="1">{#N/A,#N/A,FALSE,"août 96 ";#N/A,#N/A,FALSE,"août96VG";#N/A,#N/A,FALSE,"août96 WY "}</definedName>
    <definedName name="FGSTY" hidden="1">{#N/A,#N/A,FALSE,"INVEST";#N/A,#N/A,FALSE,"PHD HDCT";#N/A,#N/A,FALSE,"MTP HDCT";#N/A,#N/A,FALSE,"CAPEX ";#N/A,#N/A,FALSE,"DOF"}</definedName>
    <definedName name="FHDGHDG" hidden="1">{#N/A,#N/A,FALSE,"FMPSALES";#N/A,#N/A,FALSE,"MPGRMAR";#N/A,#N/A,FALSE,"DIV DATA"}</definedName>
    <definedName name="FSDQ" hidden="1">{#N/A,#N/A,FALSE,"INVEST";#N/A,#N/A,FALSE,"PHD HDCT";#N/A,#N/A,FALSE,"MTP HDCT";#N/A,#N/A,FALSE,"CAPEX ";#N/A,#N/A,FALSE,"DOF"}</definedName>
    <definedName name="fzefd" hidden="1">{#N/A,#N/A,FALSE,"FMPORDER";#N/A,#N/A,FALSE,"FMPODBK";#N/A,#N/A,FALSE,"FMPSALES";#N/A,#N/A,FALSE,"FMPGRMA1";#N/A,#N/A,FALSE,"FMPGRMA2"}</definedName>
    <definedName name="fzffz" hidden="1">{#N/A,#N/A,FALSE,"FMPSALES";#N/A,#N/A,FALSE,"MPGRMAR";#N/A,#N/A,FALSE,"DIV DATA"}</definedName>
    <definedName name="fzffzfz" hidden="1">{#N/A,#N/A,FALSE,"INVWY96";#N/A,#N/A,FALSE,"INVVG96 (2)"}</definedName>
    <definedName name="fzzzf" hidden="1">{#N/A,#N/A,FALSE,"FMPSALES";#N/A,#N/A,FALSE,"MPGRMAR";#N/A,#N/A,FALSE,"DIV DATA"}</definedName>
    <definedName name="fzzzff" hidden="1">{#N/A,#N/A,FALSE,"INVEST";#N/A,#N/A,FALSE,"PHD HDCT";#N/A,#N/A,FALSE,"MTP HDCT";#N/A,#N/A,FALSE,"CAPEX ";#N/A,#N/A,FALSE,"DOF"}</definedName>
    <definedName name="g" hidden="1">{#N/A,#N/A,FALSE,"INVWY96";#N/A,#N/A,FALSE,"INVVG96 (2)"}</definedName>
    <definedName name="GFDH" hidden="1">{#N/A,#N/A,FALSE,"INVWY96";#N/A,#N/A,FALSE,"INVVG96 (2)"}</definedName>
    <definedName name="GJKL" hidden="1">{#N/A,#N/A,FALSE,"INVEST";#N/A,#N/A,FALSE,"PHD HDCT";#N/A,#N/A,FALSE,"MTP HDCT";#N/A,#N/A,FALSE,"CAPEX ";#N/A,#N/A,FALSE,"DOF"}</definedName>
    <definedName name="GL" hidden="1">{#N/A,#N/A,FALSE,"INVEST";#N/A,#N/A,FALSE,"PHD HDCT";#N/A,#N/A,FALSE,"MTP HDCT";#N/A,#N/A,FALSE,"CAPEX ";#N/A,#N/A,FALSE,"DOF"}</definedName>
    <definedName name="GVFBGGF" hidden="1">{#N/A,#N/A,FALSE,"INVEST";#N/A,#N/A,FALSE,"PHD HDCT";#N/A,#N/A,FALSE,"MTP HDCT";#N/A,#N/A,FALSE,"CAPEX ";#N/A,#N/A,FALSE,"DOF"}</definedName>
    <definedName name="hcuhd" hidden="1">{#N/A,#N/A,FALSE,"ORDERS";#N/A,#N/A,FALSE,"BACKLOG";#N/A,#N/A,FALSE,"SALES";#N/A,#N/A,FALSE,"MARGIN"}</definedName>
    <definedName name="hfuzio" hidden="1">#REF!</definedName>
    <definedName name="HG" hidden="1">{#N/A,#N/A,FALSE,"FMPSALES";#N/A,#N/A,FALSE,"MPGRMAR";#N/A,#N/A,FALSE,"DIV DATA"}</definedName>
    <definedName name="HGDYH" hidden="1">{#N/A,#N/A,FALSE,"INVWY96";#N/A,#N/A,FALSE,"INVVG96 (2)"}</definedName>
    <definedName name="HGJH" hidden="1">{#N/A,#N/A,FALSE,"FMPSALES";#N/A,#N/A,FALSE,"MPGRMAR";#N/A,#N/A,FALSE,"DIV DATA"}</definedName>
    <definedName name="ifjhdfis" hidden="1">{#N/A,#N/A,FALSE,"FMPORDER";#N/A,#N/A,FALSE,"FMPODBK";#N/A,#N/A,FALSE,"FMPSALES";#N/A,#N/A,FALSE,"FMPGRMA1";#N/A,#N/A,FALSE,"FMPGRMA2"}</definedName>
    <definedName name="IUIIU" hidden="1">{#N/A,#N/A,FALSE,"août 96 ";#N/A,#N/A,FALSE,"août96VG";#N/A,#N/A,FALSE,"août96 WY "}</definedName>
    <definedName name="jgifdjpd" hidden="1">{#N/A,#N/A,FALSE,"FMPWKLDH";#N/A,#N/A,FALSE,"FMPWKLDM";#N/A,#N/A,FALSE,"FMPWKLTH";#N/A,#N/A,FALSE,"FMPWKLTM"}</definedName>
    <definedName name="JHJKJ" hidden="1">{#N/A,#N/A,FALSE,"FMPSALES";#N/A,#N/A,FALSE,"MPGRMAR";#N/A,#N/A,FALSE,"DIV DATA"}</definedName>
    <definedName name="K" hidden="1">{#N/A,#N/A,FALSE,"août 96 ";#N/A,#N/A,FALSE,"août96VG";#N/A,#N/A,FALSE,"août96 WY "}</definedName>
    <definedName name="kk" hidden="1">{#N/A,#N/A,FALSE,"FMPSALES";#N/A,#N/A,FALSE,"MPGRMAR";#N/A,#N/A,FALSE,"DIV DATA"}</definedName>
    <definedName name="LH" hidden="1">{#N/A,#N/A,FALSE,"FMPSALES";#N/A,#N/A,FALSE,"MPGRMAR";#N/A,#N/A,FALSE,"DIV DATA"}</definedName>
    <definedName name="LIOIMI" hidden="1">{#N/A,#N/A,FALSE,"INVWY96";#N/A,#N/A,FALSE,"INVVG96 (2)"}</definedName>
    <definedName name="LJH" hidden="1">{#N/A,#N/A,FALSE,"août 96 ";#N/A,#N/A,FALSE,"août96VG";#N/A,#N/A,FALSE,"août96 WY "}</definedName>
    <definedName name="lkj" hidden="1">{#N/A,#N/A,FALSE,"FMPWKLDH";#N/A,#N/A,FALSE,"FMPWKLDM";#N/A,#N/A,FALSE,"FMPWKLTH";#N/A,#N/A,FALSE,"FMPWKLTM"}</definedName>
    <definedName name="M" hidden="1">{#N/A,#N/A,FALSE,"FMPSALES";#N/A,#N/A,FALSE,"MPGRMAR";#N/A,#N/A,FALSE,"DIV DATA"}</definedName>
    <definedName name="MLMLLM" hidden="1">{#N/A,#N/A,FALSE,"FMPSALES";#N/A,#N/A,FALSE,"MPGRMAR";#N/A,#N/A,FALSE,"DIV DATA"}</definedName>
    <definedName name="mm" hidden="1">{#VALUE!,#N/A,FALSE,0;#N/A,#N/A,FALSE,0;#N/A,#N/A,FALSE,0}</definedName>
    <definedName name="nvx.am" hidden="1">{#N/A,#N/A,FALSE,"INVEST";#N/A,#N/A,FALSE,"PHD HDCT";#N/A,#N/A,FALSE,"MTP HDCT";#N/A,#N/A,FALSE,"CAPEX ";#N/A,#N/A,FALSE,"DOF"}</definedName>
    <definedName name="OMIOUIP" hidden="1">{#N/A,#N/A,FALSE,"INVWY96";#N/A,#N/A,FALSE,"INVVG96 (2)"}</definedName>
    <definedName name="PAPA" hidden="1">{#VALUE!,#N/A,FALSE,0;#N/A,#N/A,FALSE,0}</definedName>
    <definedName name="PEPE" hidden="1">{#VALUE!,#N/A,FALSE,0;#N/A,#N/A,FALSE,0;#N/A,#N/A,FALSE,0}</definedName>
    <definedName name="PÖPOUUO" hidden="1">{#N/A,#N/A,FALSE,"INVWY96";#N/A,#N/A,FALSE,"INVVG96 (2)"}</definedName>
    <definedName name="qdfqqd" hidden="1">{#N/A,#N/A,FALSE,"FMPWKLDH";#N/A,#N/A,FALSE,"FMPWKLDM";#N/A,#N/A,FALSE,"FMPWKLTH";#N/A,#N/A,FALSE,"FMPWKLTM"}</definedName>
    <definedName name="QEZR" hidden="1">{#N/A,#N/A,FALSE,"FMPSALES";#N/A,#N/A,FALSE,"MPGRMAR";#N/A,#N/A,FALSE,"DIV DATA"}</definedName>
    <definedName name="qfdqdfq" hidden="1">{#N/A,#N/A,FALSE,"INVWY96";#N/A,#N/A,FALSE,"INVVG96 (2)"}</definedName>
    <definedName name="QQDSDSF" hidden="1">{#N/A,#N/A,FALSE,"août 96 ";#N/A,#N/A,FALSE,"août96VG";#N/A,#N/A,FALSE,"août96 WY "}</definedName>
    <definedName name="QQQQ" hidden="1">{#N/A,#N/A,FALSE,"août 96 ";#N/A,#N/A,FALSE,"août96VG";#N/A,#N/A,FALSE,"août96 WY "}</definedName>
    <definedName name="REGT" hidden="1">{#N/A,#N/A,FALSE,"INVEST";#N/A,#N/A,FALSE,"PHD HDCT";#N/A,#N/A,FALSE,"MTP HDCT";#N/A,#N/A,FALSE,"CAPEX ";#N/A,#N/A,FALSE,"DOF"}</definedName>
    <definedName name="RRR" hidden="1">{#N/A,#N/A,FALSE,"FMPSALES";#N/A,#N/A,FALSE,"MPGRMAR";#N/A,#N/A,FALSE,"DIV DATA"}</definedName>
    <definedName name="RZTYEU" hidden="1">{#N/A,#N/A,FALSE,"FMPSALES";#N/A,#N/A,FALSE,"MPGRMAR";#N/A,#N/A,FALSE,"DIV DATA"}</definedName>
    <definedName name="SAPBEXrevision" hidden="1">9</definedName>
    <definedName name="SAPBEXsysID" hidden="1">"BSP"</definedName>
    <definedName name="SAPBEXwbID" hidden="1">"3WF01JHILDA1NDTKR6K9XWC5G"</definedName>
    <definedName name="SC" hidden="1">{#N/A,#N/A,FALSE,"INVEST";#N/A,#N/A,FALSE,"PHD HDCT";#N/A,#N/A,FALSE,"MTP HDCT";#N/A,#N/A,FALSE,"CAPEX ";#N/A,#N/A,FALSE,"DOF"}</definedName>
    <definedName name="SDFDQFQDS" hidden="1">{#N/A,#N/A,FALSE,"INVEST";#N/A,#N/A,FALSE,"PHD HDCT";#N/A,#N/A,FALSE,"MTP HDCT";#N/A,#N/A,FALSE,"CAPEX ";#N/A,#N/A,FALSE,"DOF"}</definedName>
    <definedName name="solver_adj" hidden="1">#REF!</definedName>
    <definedName name="solver_opt" hidden="1">#REF!</definedName>
    <definedName name="solver_typ" hidden="1">3</definedName>
    <definedName name="Taux">[1]WP1060!$E$83:$G$88</definedName>
    <definedName name="titi" hidden="1">{#N/A,#N/A,FALSE,"INVWY96";#N/A,#N/A,FALSE,"INVVG96 (2)"}</definedName>
    <definedName name="titi.am." hidden="1">{#N/A,#N/A,FALSE,"INVEST";#N/A,#N/A,FALSE,"PHD HDCT";#N/A,#N/A,FALSE,"MTP HDCT";#N/A,#N/A,FALSE,"CAPEX ";#N/A,#N/A,FALSE,"DOF"}</definedName>
    <definedName name="titi.md." hidden="1">{#N/A,#N/A,FALSE,"FMPSALES";#N/A,#N/A,FALSE,"MPGRMAR";#N/A,#N/A,FALSE,"DIV DATA"}</definedName>
    <definedName name="toto" hidden="1">{0,0,0,0;0,0,0,0;0,0,0,0}</definedName>
    <definedName name="toto.am" hidden="1">{#N/A,#N/A,FALSE,"INVEST";#N/A,#N/A,FALSE,"PHD HDCT";#N/A,#N/A,FALSE,"MTP HDCT";#N/A,#N/A,FALSE,"CAPEX ";#N/A,#N/A,FALSE,"DOF"}</definedName>
    <definedName name="toto.md." hidden="1">{#N/A,#N/A,FALSE,"FMPSALES";#N/A,#N/A,FALSE,"MPGRMAR";#N/A,#N/A,FALSE,"DIV DATA"}</definedName>
    <definedName name="TTTT" hidden="1">{#N/A,#N/A,FALSE,"août 96 ";#N/A,#N/A,FALSE,"août96VG";#N/A,#N/A,FALSE,"août96 WY "}</definedName>
    <definedName name="tutu.am." hidden="1">{#N/A,#N/A,FALSE,"INVWY96";#N/A,#N/A,FALSE,"INVVG96 (2)"}</definedName>
    <definedName name="v" hidden="1">{#N/A,#N/A,FALSE,"FMPORDER";#N/A,#N/A,FALSE,"FMPODBK";#N/A,#N/A,FALSE,"FMPSALES";#N/A,#N/A,FALSE,"FMPGRMA1";#N/A,#N/A,FALSE,"FMPGRMA2"}</definedName>
    <definedName name="WAWA" hidden="1">{#VALUE!,#N/A,FALSE,0;#N/A,#N/A,FALSE,0;#N/A,#N/A,FALSE,0}</definedName>
    <definedName name="WIWI" hidden="1">{#VALUE!,#N/A,FALSE,0;#N/A,#N/A,FALSE,0;#N/A,#N/A,FALSE,0;#N/A,#N/A,FALSE,0;#N/A,#N/A,FALSE,0}</definedName>
    <definedName name="wrn.am." hidden="1">{#N/A,#N/A,FALSE,"INVEST";#N/A,#N/A,FALSE,"PHD HDCT";#N/A,#N/A,FALSE,"MTP HDCT";#N/A,#N/A,FALSE,"CAPEX ";#N/A,#N/A,FALSE,"DOF"}</definedName>
    <definedName name="wrn.BUS." hidden="1">{#N/A,#N/A,FALSE,"Metrics";#N/A,#N/A,FALSE,"PROJ.METS";#N/A,#N/A,FALSE,"ORDERS";#N/A,#N/A,FALSE,"SALES";#N/A,#N/A,FALSE,"MARGINS";#N/A,#N/A,FALSE,"P&amp;T+R&amp;D";#N/A,#N/A,FALSE,"Overheads";#N/A,#N/A,FALSE,"Capital";#N/A,#N/A,FALSE,"Debtors";#N/A,#N/A,FALSE,"Cash";#N/A,#N/A,FALSE,"Stocks";#N/A,#N/A,FALSE,"WORK IN PROG";#N/A,#N/A,FALSE,"Headcount";#N/A,#N/A,FALSE,"RISK&amp;OPPS";#N/A,#N/A,FALSE,"Skydata";#N/A,#N/A,FALSE,"NOB_NEW ORD"}</definedName>
    <definedName name="wrn.Investissements._.consolidés." hidden="1">{#N/A,#N/A,FALSE,"INVWY96";#N/A,#N/A,FALSE,"INVVG96 (2)"}</definedName>
    <definedName name="wrn.md." hidden="1">{#N/A,#N/A,FALSE,"FMPSALES";#N/A,#N/A,FALSE,"MPGRMAR";#N/A,#N/A,FALSE,"DIV DATA"}</definedName>
    <definedName name="wrn.O_S_M_DATABASES." hidden="1">{#N/A,#N/A,FALSE,"ORDERS";#N/A,#N/A,FALSE,"BACKLOG";#N/A,#N/A,FALSE,"SALES";#N/A,#N/A,FALSE,"MARGIN"}</definedName>
    <definedName name="wrn.ORDERS_SALES_MARGIN." hidden="1">{#N/A,#N/A,FALSE,"FMPORDER";#N/A,#N/A,FALSE,"FMPODBK";#N/A,#N/A,FALSE,"FMPSALES";#N/A,#N/A,FALSE,"FMPGRMA1";#N/A,#N/A,FALSE,"FMPGRMA2"}</definedName>
    <definedName name="wrn.OVHWY." hidden="1">{#N/A,#N/A,FALSE,"août 96 ";#N/A,#N/A,FALSE,"août96VG";#N/A,#N/A,FALSE,"août96 WY "}</definedName>
    <definedName name="wrn.WORKLOAD." hidden="1">{#N/A,#N/A,FALSE,"FMPWKLDH";#N/A,#N/A,FALSE,"FMPWKLDM";#N/A,#N/A,FALSE,"FMPWKLTH";#N/A,#N/A,FALSE,"FMPWKLTM"}</definedName>
    <definedName name="wrn.XYZ." hidden="1">{#N/A,#N/A,TRUE,"FIN.METRICS";#N/A,#N/A,TRUE,"PROJ.METS";#N/A,#N/A,TRUE,"ORDERS";#N/A,#N/A,TRUE,"SALES";#N/A,#N/A,TRUE,"MARGINS";#N/A,#N/A,TRUE,"P&amp;T+R&amp;D";#N/A,#N/A,TRUE,"OVERHEADS";#N/A,#N/A,TRUE,"CAPITAL-STR";#N/A,#N/A,TRUE,"CAPITAL-RSS";#N/A,#N/A,TRUE,"Debtors";#N/A,#N/A,TRUE,"Cash";#N/A,#N/A,TRUE,"Stocks";#N/A,#N/A,TRUE,"WORK IN PROG";#N/A,#N/A,TRUE,"RISKS&amp;OPPS"}</definedName>
    <definedName name="WVC" hidden="1">{#N/A,#N/A,FALSE,"INVEST";#N/A,#N/A,FALSE,"PHD HDCT";#N/A,#N/A,FALSE,"MTP HDCT";#N/A,#N/A,FALSE,"CAPEX ";#N/A,#N/A,FALSE,"DOF"}</definedName>
    <definedName name="WW" hidden="1">{#N/A,#N/A,FALSE,"INVEST";#N/A,#N/A,FALSE,"PHD HDCT";#N/A,#N/A,FALSE,"MTP HDCT";#N/A,#N/A,FALSE,"CAPEX ";#N/A,#N/A,FALSE,"DOF"}</definedName>
    <definedName name="XAXA" hidden="1">{#VALUE!,#N/A,FALSE,0;#N/A,#N/A,FALSE,0;#N/A,#N/A,FALSE,0}</definedName>
    <definedName name="XB" hidden="1">{#N/A,#N/A,FALSE,"INVWY96";#N/A,#N/A,FALSE,"INVVG96 (2)"}</definedName>
    <definedName name="XOUXOU" hidden="1">{#VALUE!,#N/A,FALSE,0;#N/A,#N/A,FALSE,0;#N/A,#N/A,FALSE,0;#N/A,#N/A,FALSE,0;#N/A,#N/A,FALSE,0}</definedName>
    <definedName name="xxx.md." hidden="1">{#N/A,#N/A,FALSE,"FMPSALES";#N/A,#N/A,FALSE,"MPGRMAR";#N/A,#N/A,FALSE,"DIV DATA"}</definedName>
    <definedName name="YAYA" hidden="1">{#VALUE!,#N/A,FALSE,0;#N/A,#N/A,FALSE,0}</definedName>
    <definedName name="YOYO" hidden="1">{#N/A,#N/A,FALSE,0;#N/A,#N/A,FALSE,0;#N/A,#N/A,FALSE,0;#N/A,#N/A,FALSE,0;#N/A,#N/A,FALSE,0}</definedName>
    <definedName name="z" hidden="1">{#N/A,#N/A,FALSE,"août 96 ";#N/A,#N/A,FALSE,"août96VG";#N/A,#N/A,FALSE,"août96 WY "}</definedName>
    <definedName name="ZA" hidden="1">{#N/A,#N/A,FALSE,"INVEST";#N/A,#N/A,FALSE,"PHD HDCT";#N/A,#N/A,FALSE,"MTP HDCT";#N/A,#N/A,FALSE,"CAPEX ";#N/A,#N/A,FALSE,"DOF"}</definedName>
    <definedName name="zefz" hidden="1">{#N/A,#N/A,FALSE,"INVEST";#N/A,#N/A,FALSE,"PHD HDCT";#N/A,#N/A,FALSE,"MTP HDCT";#N/A,#N/A,FALSE,"CAPEX ";#N/A,#N/A,FALSE,"DOF"}</definedName>
    <definedName name="zer" hidden="1">{#N/A,#N/A,FALSE,"INVEST";#N/A,#N/A,FALSE,"PHD HDCT";#N/A,#N/A,FALSE,"MTP HDCT";#N/A,#N/A,FALSE,"CAPEX ";#N/A,#N/A,FALSE,"DOF"}</definedName>
    <definedName name="ZERTZR" hidden="1">{#N/A,#N/A,FALSE,"FMPSALES";#N/A,#N/A,FALSE,"MPGRMAR";#N/A,#N/A,FALSE,"DIV DATA"}</definedName>
    <definedName name="zfefez" hidden="1">{#N/A,#N/A,FALSE,"INVEST";#N/A,#N/A,FALSE,"PHD HDCT";#N/A,#N/A,FALSE,"MTP HDCT";#N/A,#N/A,FALSE,"CAPEX ";#N/A,#N/A,FALSE,"DOF"}</definedName>
    <definedName name="ZRYTERT" hidden="1">{#N/A,#N/A,FALSE,"août 96 ";#N/A,#N/A,FALSE,"août96VG";#N/A,#N/A,FALSE,"août96 WY "}</definedName>
    <definedName name="ZUT" hidden="1">{#N/A,#N/A,FALSE,"INVEST";#N/A,#N/A,FALSE,"PHD HDCT";#N/A,#N/A,FALSE,"MTP HDCT";#N/A,#N/A,FALSE,"CAPEX ";#N/A,#N/A,FALSE,"DOF"}</definedName>
    <definedName name="zz" hidden="1">{#N/A,#N/A,FALSE,"INVWY96";#N/A,#N/A,FALSE,"INVVG96 (2)"}</definedName>
    <definedName name="ZZET" hidden="1">{#N/A,#N/A,FALSE,"INVEST";#N/A,#N/A,FALSE,"PHD HDCT";#N/A,#N/A,FALSE,"MTP HDCT";#N/A,#N/A,FALSE,"CAPEX ";#N/A,#N/A,FALSE,"DOF"}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5" i="3" l="1"/>
  <c r="E135" i="3"/>
  <c r="B134" i="3"/>
  <c r="E134" i="3"/>
  <c r="B133" i="3"/>
  <c r="A133" i="3" s="1"/>
  <c r="E133" i="3"/>
  <c r="E132" i="3"/>
  <c r="B132" i="3"/>
  <c r="A132" i="3" s="1"/>
  <c r="A135" i="3" l="1"/>
  <c r="A134" i="3"/>
  <c r="E131" i="3"/>
  <c r="B131" i="3"/>
  <c r="A131" i="3" s="1"/>
  <c r="B39" i="2"/>
  <c r="B126" i="2" l="1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27" i="3"/>
  <c r="B128" i="3"/>
  <c r="B129" i="3"/>
  <c r="B130" i="3"/>
  <c r="E130" i="3"/>
  <c r="E129" i="3"/>
  <c r="E128" i="3"/>
  <c r="E127" i="3"/>
  <c r="B126" i="3"/>
  <c r="E126" i="3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E3" i="3" l="1"/>
  <c r="B3" i="3"/>
  <c r="A9" i="2" s="1"/>
  <c r="B7" i="2"/>
  <c r="D129" i="3" s="1"/>
  <c r="A136" i="2" l="1"/>
  <c r="A126" i="2"/>
  <c r="A134" i="2"/>
  <c r="A129" i="2"/>
  <c r="A127" i="2"/>
  <c r="A137" i="2"/>
  <c r="A128" i="2"/>
  <c r="A135" i="2"/>
  <c r="A133" i="2"/>
  <c r="A117" i="2"/>
  <c r="A130" i="2"/>
  <c r="A131" i="2"/>
  <c r="A138" i="2"/>
  <c r="A139" i="2"/>
  <c r="A140" i="2"/>
  <c r="A132" i="2"/>
  <c r="D126" i="3"/>
  <c r="D128" i="3"/>
  <c r="D127" i="3"/>
  <c r="A103" i="3"/>
  <c r="A127" i="3"/>
  <c r="A130" i="3"/>
  <c r="A129" i="3"/>
  <c r="D130" i="3"/>
  <c r="A128" i="3"/>
  <c r="A126" i="3"/>
  <c r="A112" i="2"/>
  <c r="A113" i="2"/>
  <c r="A114" i="2"/>
  <c r="A122" i="2"/>
  <c r="A118" i="2"/>
  <c r="A123" i="2"/>
  <c r="A119" i="2"/>
  <c r="A125" i="2"/>
  <c r="A116" i="2"/>
  <c r="A120" i="2"/>
  <c r="A109" i="2"/>
  <c r="A110" i="2"/>
  <c r="A115" i="2"/>
  <c r="A111" i="2"/>
  <c r="A124" i="2"/>
  <c r="A121" i="2"/>
  <c r="A96" i="3"/>
  <c r="A33" i="3"/>
  <c r="A97" i="3"/>
  <c r="A32" i="3"/>
  <c r="A18" i="3"/>
  <c r="A82" i="3"/>
  <c r="A116" i="3"/>
  <c r="A86" i="3"/>
  <c r="A41" i="3"/>
  <c r="A11" i="3"/>
  <c r="A124" i="3"/>
  <c r="A94" i="3"/>
  <c r="A98" i="3"/>
  <c r="A19" i="3"/>
  <c r="A83" i="3"/>
  <c r="A4" i="3"/>
  <c r="A68" i="3"/>
  <c r="A31" i="3"/>
  <c r="A61" i="3"/>
  <c r="A125" i="3"/>
  <c r="A38" i="3"/>
  <c r="A102" i="3"/>
  <c r="A67" i="3"/>
  <c r="A45" i="3"/>
  <c r="A104" i="3"/>
  <c r="A90" i="3"/>
  <c r="A60" i="3"/>
  <c r="A30" i="3"/>
  <c r="A49" i="3"/>
  <c r="A120" i="3"/>
  <c r="A106" i="3"/>
  <c r="A27" i="3"/>
  <c r="A91" i="3"/>
  <c r="A12" i="3"/>
  <c r="A76" i="3"/>
  <c r="A5" i="3"/>
  <c r="A69" i="3"/>
  <c r="A7" i="3"/>
  <c r="A46" i="3"/>
  <c r="A110" i="3"/>
  <c r="A52" i="3"/>
  <c r="A22" i="3"/>
  <c r="A105" i="3"/>
  <c r="A75" i="3"/>
  <c r="A117" i="3"/>
  <c r="A112" i="3"/>
  <c r="A56" i="3"/>
  <c r="A23" i="3"/>
  <c r="A35" i="3"/>
  <c r="A99" i="3"/>
  <c r="A20" i="3"/>
  <c r="A84" i="3"/>
  <c r="A13" i="3"/>
  <c r="A77" i="3"/>
  <c r="A55" i="3"/>
  <c r="A54" i="3"/>
  <c r="A118" i="3"/>
  <c r="A47" i="3"/>
  <c r="A109" i="3"/>
  <c r="A40" i="3"/>
  <c r="A26" i="3"/>
  <c r="A111" i="3"/>
  <c r="A53" i="3"/>
  <c r="A48" i="3"/>
  <c r="A113" i="3"/>
  <c r="A57" i="3"/>
  <c r="A64" i="3"/>
  <c r="A50" i="3"/>
  <c r="A72" i="3"/>
  <c r="A71" i="3"/>
  <c r="A43" i="3"/>
  <c r="A107" i="3"/>
  <c r="A28" i="3"/>
  <c r="A92" i="3"/>
  <c r="A21" i="3"/>
  <c r="A85" i="3"/>
  <c r="A87" i="3"/>
  <c r="A62" i="3"/>
  <c r="A15" i="3"/>
  <c r="A34" i="3"/>
  <c r="A121" i="3"/>
  <c r="A95" i="3"/>
  <c r="A8" i="3"/>
  <c r="A73" i="3"/>
  <c r="A122" i="3"/>
  <c r="A81" i="3"/>
  <c r="A66" i="3"/>
  <c r="A51" i="3"/>
  <c r="A115" i="3"/>
  <c r="A36" i="3"/>
  <c r="A100" i="3"/>
  <c r="A29" i="3"/>
  <c r="A93" i="3"/>
  <c r="A6" i="3"/>
  <c r="A70" i="3"/>
  <c r="A63" i="3"/>
  <c r="A42" i="3"/>
  <c r="A65" i="3"/>
  <c r="A114" i="3"/>
  <c r="A9" i="3"/>
  <c r="A58" i="3"/>
  <c r="A16" i="3"/>
  <c r="A80" i="3"/>
  <c r="A17" i="3"/>
  <c r="A119" i="3"/>
  <c r="A39" i="3"/>
  <c r="A24" i="3"/>
  <c r="A88" i="3"/>
  <c r="A25" i="3"/>
  <c r="A89" i="3"/>
  <c r="A10" i="3"/>
  <c r="A74" i="3"/>
  <c r="A79" i="3"/>
  <c r="A59" i="3"/>
  <c r="A123" i="3"/>
  <c r="A44" i="3"/>
  <c r="A108" i="3"/>
  <c r="A37" i="3"/>
  <c r="A101" i="3"/>
  <c r="A14" i="3"/>
  <c r="A78" i="3"/>
  <c r="D125" i="3"/>
  <c r="A37" i="2"/>
  <c r="A59" i="2"/>
  <c r="A82" i="2"/>
  <c r="A63" i="2"/>
  <c r="A92" i="2"/>
  <c r="A12" i="2"/>
  <c r="A83" i="2"/>
  <c r="A49" i="2"/>
  <c r="A86" i="2"/>
  <c r="A65" i="2"/>
  <c r="A90" i="2"/>
  <c r="A108" i="2"/>
  <c r="A19" i="2"/>
  <c r="A93" i="2"/>
  <c r="A81" i="2"/>
  <c r="A100" i="2"/>
  <c r="A35" i="2"/>
  <c r="A30" i="2"/>
  <c r="A44" i="2"/>
  <c r="A99" i="2"/>
  <c r="A95" i="2"/>
  <c r="A48" i="2"/>
  <c r="A39" i="2"/>
  <c r="A55" i="2"/>
  <c r="A77" i="2"/>
  <c r="A98" i="2"/>
  <c r="A57" i="2"/>
  <c r="A85" i="2"/>
  <c r="A47" i="2"/>
  <c r="A102" i="2"/>
  <c r="A42" i="2"/>
  <c r="A75" i="2"/>
  <c r="A101" i="2"/>
  <c r="A84" i="2"/>
  <c r="A50" i="2"/>
  <c r="A23" i="2"/>
  <c r="A94" i="2"/>
  <c r="A28" i="2"/>
  <c r="A11" i="2"/>
  <c r="A38" i="2"/>
  <c r="A62" i="2"/>
  <c r="A15" i="2"/>
  <c r="A26" i="2"/>
  <c r="A21" i="2"/>
  <c r="A104" i="2"/>
  <c r="A58" i="2"/>
  <c r="A103" i="2"/>
  <c r="A64" i="2"/>
  <c r="A106" i="2"/>
  <c r="A36" i="2"/>
  <c r="A27" i="2"/>
  <c r="A71" i="2"/>
  <c r="A80" i="2"/>
  <c r="A29" i="2"/>
  <c r="A46" i="2"/>
  <c r="A40" i="2"/>
  <c r="A14" i="2"/>
  <c r="A66" i="2"/>
  <c r="A41" i="2"/>
  <c r="A51" i="2"/>
  <c r="A70" i="2"/>
  <c r="A105" i="2"/>
  <c r="A52" i="2"/>
  <c r="A107" i="2"/>
  <c r="A61" i="2"/>
  <c r="A69" i="2"/>
  <c r="A76" i="2"/>
  <c r="A8" i="2"/>
  <c r="A78" i="2"/>
  <c r="A24" i="2"/>
  <c r="A97" i="2"/>
  <c r="A53" i="2"/>
  <c r="A16" i="2"/>
  <c r="A33" i="2"/>
  <c r="A87" i="2"/>
  <c r="A43" i="2"/>
  <c r="A13" i="2"/>
  <c r="A60" i="2"/>
  <c r="A79" i="2"/>
  <c r="A96" i="2"/>
  <c r="A17" i="2"/>
  <c r="A34" i="2"/>
  <c r="A67" i="2"/>
  <c r="A88" i="2"/>
  <c r="A68" i="2"/>
  <c r="A10" i="2"/>
  <c r="A54" i="2"/>
  <c r="A18" i="2"/>
  <c r="A72" i="2"/>
  <c r="A25" i="2"/>
  <c r="A89" i="2"/>
  <c r="A91" i="2"/>
  <c r="A32" i="2"/>
  <c r="A45" i="2"/>
  <c r="A73" i="2"/>
  <c r="A20" i="2"/>
  <c r="A56" i="2"/>
  <c r="A22" i="2"/>
  <c r="A74" i="2"/>
  <c r="A31" i="2"/>
  <c r="D123" i="3"/>
  <c r="D124" i="3"/>
  <c r="D54" i="3"/>
  <c r="D70" i="3"/>
  <c r="D13" i="3"/>
  <c r="D93" i="3"/>
  <c r="D101" i="3"/>
  <c r="D116" i="3"/>
  <c r="D22" i="3"/>
  <c r="D30" i="3"/>
  <c r="D38" i="3"/>
  <c r="D46" i="3"/>
  <c r="D55" i="3"/>
  <c r="D59" i="3"/>
  <c r="D63" i="3"/>
  <c r="D67" i="3"/>
  <c r="D71" i="3"/>
  <c r="D29" i="3"/>
  <c r="D45" i="3"/>
  <c r="D77" i="3"/>
  <c r="D6" i="3"/>
  <c r="D14" i="3"/>
  <c r="D78" i="3"/>
  <c r="D86" i="3"/>
  <c r="D94" i="3"/>
  <c r="D102" i="3"/>
  <c r="D110" i="3"/>
  <c r="D117" i="3"/>
  <c r="D85" i="3"/>
  <c r="D19" i="3"/>
  <c r="D27" i="3"/>
  <c r="D35" i="3"/>
  <c r="D39" i="3"/>
  <c r="D43" i="3"/>
  <c r="D47" i="3"/>
  <c r="D51" i="3"/>
  <c r="D60" i="3"/>
  <c r="D68" i="3"/>
  <c r="D37" i="3"/>
  <c r="D5" i="3"/>
  <c r="D109" i="3"/>
  <c r="D7" i="3"/>
  <c r="D11" i="3"/>
  <c r="D15" i="3"/>
  <c r="D79" i="3"/>
  <c r="D83" i="3"/>
  <c r="D87" i="3"/>
  <c r="D91" i="3"/>
  <c r="D99" i="3"/>
  <c r="D103" i="3"/>
  <c r="D107" i="3"/>
  <c r="D114" i="3"/>
  <c r="D118" i="3"/>
  <c r="D122" i="3"/>
  <c r="D21" i="3"/>
  <c r="D20" i="3"/>
  <c r="D28" i="3"/>
  <c r="D36" i="3"/>
  <c r="D44" i="3"/>
  <c r="D52" i="3"/>
  <c r="D61" i="3"/>
  <c r="D69" i="3"/>
  <c r="D12" i="3"/>
  <c r="D53" i="3"/>
  <c r="D75" i="3"/>
  <c r="D92" i="3"/>
  <c r="D108" i="3"/>
  <c r="D97" i="3"/>
  <c r="D89" i="3"/>
  <c r="D74" i="3"/>
  <c r="D42" i="3"/>
  <c r="A3" i="3"/>
  <c r="D31" i="3"/>
  <c r="D95" i="3"/>
  <c r="D73" i="3"/>
  <c r="D113" i="3"/>
  <c r="D90" i="3"/>
  <c r="D66" i="3"/>
  <c r="D34" i="3"/>
  <c r="D106" i="3"/>
  <c r="D58" i="3"/>
  <c r="D26" i="3"/>
  <c r="D105" i="3"/>
  <c r="D82" i="3"/>
  <c r="D57" i="3"/>
  <c r="D23" i="3"/>
  <c r="D111" i="3"/>
  <c r="D65" i="3"/>
  <c r="D121" i="3"/>
  <c r="D81" i="3"/>
  <c r="D50" i="3"/>
  <c r="D18" i="3"/>
  <c r="D120" i="3"/>
  <c r="D98" i="3"/>
  <c r="D10" i="3"/>
  <c r="D49" i="3"/>
  <c r="D41" i="3"/>
  <c r="D33" i="3"/>
  <c r="D25" i="3"/>
  <c r="D17" i="3"/>
  <c r="D9" i="3"/>
  <c r="A7" i="2"/>
  <c r="D119" i="3"/>
  <c r="D112" i="3"/>
  <c r="D104" i="3"/>
  <c r="D96" i="3"/>
  <c r="D88" i="3"/>
  <c r="D80" i="3"/>
  <c r="D72" i="3"/>
  <c r="D64" i="3"/>
  <c r="D56" i="3"/>
  <c r="D48" i="3"/>
  <c r="D40" i="3"/>
  <c r="D32" i="3"/>
  <c r="D24" i="3"/>
  <c r="D16" i="3"/>
  <c r="D8" i="3"/>
  <c r="D62" i="3"/>
  <c r="D3" i="3"/>
  <c r="D115" i="3"/>
  <c r="D100" i="3"/>
  <c r="D84" i="3"/>
  <c r="D76" i="3"/>
  <c r="D4" i="3"/>
</calcChain>
</file>

<file path=xl/comments1.xml><?xml version="1.0" encoding="utf-8"?>
<comments xmlns="http://schemas.openxmlformats.org/spreadsheetml/2006/main">
  <authors>
    <author>Auteur</author>
    <author>Barroso, Manuel [FR]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Usually traces the type of data from source to destination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Platform: composed by n components (1 min)
E</t>
        </r>
        <r>
          <rPr>
            <i/>
            <sz val="9"/>
            <color indexed="81"/>
            <rFont val="Tahoma"/>
            <family val="2"/>
          </rPr>
          <t>xample on S2: 1 tenant in the cloud per antenna ==&gt; name of the tenant 'Virtual Ground Station 1'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Question:</t>
        </r>
        <r>
          <rPr>
            <sz val="9"/>
            <color indexed="81"/>
            <rFont val="Tahoma"/>
            <family val="2"/>
          </rPr>
          <t xml:space="preserve"> do we need to link platform to the PBS
</t>
        </r>
        <r>
          <rPr>
            <u/>
            <sz val="9"/>
            <color indexed="81"/>
            <rFont val="Tahoma"/>
            <family val="2"/>
          </rPr>
          <t>Note</t>
        </r>
        <r>
          <rPr>
            <sz val="9"/>
            <color indexed="81"/>
            <rFont val="Tahoma"/>
            <family val="2"/>
          </rPr>
          <t>: the list and names of the platforms will be identified during architecture studies
And if the list is to big, no need to name the platform specifically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Domino's name (not the function's name)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</rPr>
          <t>Barroso, Manuel [FR]:</t>
        </r>
        <r>
          <rPr>
            <sz val="9"/>
            <color indexed="81"/>
            <rFont val="Tahoma"/>
            <family val="2"/>
          </rPr>
          <t xml:space="preserve">
ESA, DOMINO-X, Etc.</t>
        </r>
      </text>
    </comment>
    <comment ref="M1" authorId="0" shapeId="0">
      <text>
        <r>
          <rPr>
            <b/>
            <u/>
            <sz val="9"/>
            <color indexed="81"/>
            <rFont val="Tahoma"/>
            <family val="2"/>
          </rPr>
          <t>Auteur:</t>
        </r>
        <r>
          <rPr>
            <u/>
            <sz val="9"/>
            <color indexed="81"/>
            <rFont val="Tahoma"/>
            <family val="2"/>
          </rPr>
          <t xml:space="preserve">
Note:</t>
        </r>
        <r>
          <rPr>
            <sz val="9"/>
            <color indexed="81"/>
            <rFont val="Tahoma"/>
            <family val="2"/>
          </rPr>
          <t xml:space="preserve">
* API (HTTP)
* Notification (Message)
* Files exchange (Object storage)
* Stream (eg. TCP)
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Format of the request
* Grib
* XML
* JPEG 2000
* Geo Tiff 
* ...</t>
        </r>
      </text>
    </comment>
    <comment ref="O1" authorId="0" shapeId="0">
      <text>
        <r>
          <rPr>
            <b/>
            <u/>
            <sz val="9"/>
            <color indexed="81"/>
            <rFont val="Tahoma"/>
            <family val="2"/>
          </rPr>
          <t>Auteur:</t>
        </r>
        <r>
          <rPr>
            <u/>
            <sz val="9"/>
            <color indexed="81"/>
            <rFont val="Tahoma"/>
            <family val="2"/>
          </rPr>
          <t xml:space="preserve">
Note</t>
        </r>
        <r>
          <rPr>
            <sz val="9"/>
            <color indexed="81"/>
            <rFont val="Tahoma"/>
            <family val="2"/>
          </rPr>
          <t xml:space="preserve">
* HTTP/REST
* HTTP/SOAP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In charge on cleanup of files/data</t>
        </r>
      </text>
    </comment>
    <comment ref="Q1" authorId="1" shapeId="0">
      <text>
        <r>
          <rPr>
            <b/>
            <sz val="9"/>
            <color indexed="81"/>
            <rFont val="Tahoma"/>
            <family val="2"/>
          </rPr>
          <t>Barroso, Manuel [FR]:</t>
        </r>
        <r>
          <rPr>
            <sz val="9"/>
            <color indexed="81"/>
            <rFont val="Tahoma"/>
            <family val="2"/>
          </rPr>
          <t xml:space="preserve">
Yes or No,  yes =&gt;  Data  is ciphered Note : we are not talking about the transport layer (or network protocol) , just about the data. Is the data encrypted or not?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* Another Interface
* Timer
* Combination
* Polling
- Another interface / Data driven: Catalog recording, TMI recovery at the foot of the antenna
- Timer / Event: "get capabilities" (at startup, at least)
- On-demand: "Delivery at the initiative of an end-user"
- Combination: Delivery (can be on the fly, or re-delivery requested by an end-user); And in this case, it is necessary to specify
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Allows to retrieve more detailed information, in particular the naming conventions, schemas etc...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81"/>
            <rFont val="Tahoma"/>
            <family val="2"/>
          </rPr>
          <t>Synchrone</t>
        </r>
        <r>
          <rPr>
            <sz val="9"/>
            <color indexed="81"/>
            <rFont val="Tahoma"/>
            <family val="2"/>
          </rPr>
          <t xml:space="preserve"> (traitement bloquant. Fonction origine est bloquée dans l'attente de la réponse)
- </t>
        </r>
        <r>
          <rPr>
            <b/>
            <sz val="9"/>
            <color indexed="81"/>
            <rFont val="Tahoma"/>
            <family val="2"/>
          </rPr>
          <t>Asynchrone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<sst xmlns="http://schemas.openxmlformats.org/spreadsheetml/2006/main" count="3047" uniqueCount="529">
  <si>
    <t>CE Description</t>
  </si>
  <si>
    <t>CE source compenent</t>
  </si>
  <si>
    <t>acteur?</t>
  </si>
  <si>
    <t>CE target component</t>
  </si>
  <si>
    <t>FE name</t>
  </si>
  <si>
    <t>ProgR Analysis Request</t>
  </si>
  <si>
    <t>Federation Service</t>
  </si>
  <si>
    <t>[]</t>
  </si>
  <si>
    <t>ProgR Activation Request</t>
  </si>
  <si>
    <t>Archive/Catalogue Service</t>
  </si>
  <si>
    <t>Product availability notification</t>
  </si>
  <si>
    <t>Interoperability Service</t>
  </si>
  <si>
    <t>Data Integrity and Traceability Service</t>
  </si>
  <si>
    <t>IF Short name</t>
  </si>
  <si>
    <t>Description</t>
  </si>
  <si>
    <t>Origin Domino / Component</t>
  </si>
  <si>
    <t>Destination Domino / Component</t>
  </si>
  <si>
    <t>Short Name</t>
  </si>
  <si>
    <t>FS</t>
  </si>
  <si>
    <t>PPS</t>
  </si>
  <si>
    <t>ACS</t>
  </si>
  <si>
    <t>EPS</t>
  </si>
  <si>
    <t>KBDS</t>
  </si>
  <si>
    <t>DITS</t>
  </si>
  <si>
    <t>Full Name</t>
  </si>
  <si>
    <t>isActor?</t>
  </si>
  <si>
    <t>Fonctional flows</t>
  </si>
  <si>
    <t>IF Internal/external</t>
  </si>
  <si>
    <t>Origin Platform</t>
  </si>
  <si>
    <t>Destination Platform</t>
  </si>
  <si>
    <t>Tansfer initiative(for security analysis)</t>
  </si>
  <si>
    <t>IF type</t>
  </si>
  <si>
    <t>Protocol</t>
  </si>
  <si>
    <t>File CleanUp</t>
  </si>
  <si>
    <t>Ciphering</t>
  </si>
  <si>
    <t>Size / Throughput</t>
  </si>
  <si>
    <t>Event trigger</t>
  </si>
  <si>
    <t>Frequency</t>
  </si>
  <si>
    <t>Use description</t>
  </si>
  <si>
    <t>Applicable documents</t>
  </si>
  <si>
    <t>Synchronism</t>
  </si>
  <si>
    <t>EC classification</t>
  </si>
  <si>
    <t>Data sensibility</t>
  </si>
  <si>
    <t>IF Full Name</t>
  </si>
  <si>
    <t>Ground Segment</t>
  </si>
  <si>
    <t>API</t>
  </si>
  <si>
    <t>JSON</t>
  </si>
  <si>
    <t>HTTPS/REST</t>
  </si>
  <si>
    <t>On-line programming request analysis by a sovereign system (ie without submitting the request)</t>
  </si>
  <si>
    <t>Synchronous</t>
  </si>
  <si>
    <t>Combination</t>
  </si>
  <si>
    <t>Submission of a programming request on a sovereign system</t>
  </si>
  <si>
    <t>Asynchronous</t>
  </si>
  <si>
    <t>IF Short Name</t>
  </si>
  <si>
    <t>Check existence in database export</t>
  </si>
  <si>
    <t>Fonctional flows (extracted from database export)</t>
  </si>
  <si>
    <t>Check existence in ICD Master</t>
  </si>
  <si>
    <t>HTTPS</t>
  </si>
  <si>
    <t>N/A</t>
  </si>
  <si>
    <t>Few kB</t>
  </si>
  <si>
    <t>Event</t>
  </si>
  <si>
    <t>On demand</t>
  </si>
  <si>
    <t>TBD</t>
  </si>
  <si>
    <t>Timer or Event</t>
  </si>
  <si>
    <t>One per n minutes
N time per production</t>
  </si>
  <si>
    <t>Low</t>
  </si>
  <si>
    <t>ADGS</t>
  </si>
  <si>
    <t>Nom projet</t>
  </si>
  <si>
    <t xml:space="preserve">Reference: </t>
  </si>
  <si>
    <t xml:space="preserve">Date: </t>
  </si>
  <si>
    <t>Issue:</t>
  </si>
  <si>
    <t xml:space="preserve">Document Title
</t>
  </si>
  <si>
    <t>Name and Function</t>
  </si>
  <si>
    <t>Date</t>
  </si>
  <si>
    <t>Signature</t>
  </si>
  <si>
    <t xml:space="preserve">Prepared by </t>
  </si>
  <si>
    <t>Verified by</t>
  </si>
  <si>
    <t>Approved by</t>
  </si>
  <si>
    <t>Authorized by</t>
  </si>
  <si>
    <t>Application authorized by</t>
  </si>
  <si>
    <t>Distribution List</t>
  </si>
  <si>
    <t xml:space="preserve">Overall Document </t>
  </si>
  <si>
    <t>Action</t>
  </si>
  <si>
    <t>Information</t>
  </si>
  <si>
    <t>Entity</t>
  </si>
  <si>
    <t>Name</t>
  </si>
  <si>
    <t>x</t>
  </si>
  <si>
    <t>PROPRIETARY &amp; CONFIDENTIAL INFORMATION</t>
  </si>
  <si>
    <t>This document and the information it contains are property of Airbus Defence and Space.</t>
  </si>
  <si>
    <t xml:space="preserve"> It shall not be used for any purpose other than those for which it was supplied. It shall not be reproduced</t>
  </si>
  <si>
    <t>or disclosed (in whole or in part) to any third party without Airbus Defence and Space prior written consent.</t>
  </si>
  <si>
    <t>Airbus DS – All rights reserved.</t>
  </si>
  <si>
    <t xml:space="preserve">                             </t>
  </si>
  <si>
    <t>Knowledge Buider and Decision Service</t>
  </si>
  <si>
    <t>Enhanced Processing Service</t>
  </si>
  <si>
    <t>[User request (production request)]</t>
  </si>
  <si>
    <t>Capabilities</t>
  </si>
  <si>
    <t>[PPS domino capabilities]</t>
  </si>
  <si>
    <t>Auxiliary Data Gathering Service</t>
  </si>
  <si>
    <t>Extracted from the "Database Export"</t>
  </si>
  <si>
    <t>Integrity check</t>
  </si>
  <si>
    <t>Built from Origin/Destination platform columns</t>
  </si>
  <si>
    <t>IF full name is built from other columns, and should be unique</t>
  </si>
  <si>
    <t>ProgR Update Request</t>
  </si>
  <si>
    <t>Update of a programming request on a sovereign system: parameters and status. Include request cancellation.</t>
  </si>
  <si>
    <t>ProgR Consultation Request</t>
  </si>
  <si>
    <t>Follow-up of a given programming request on a sovereign system
Consultation of programming requests submitted on a sovereign system according to criteria</t>
  </si>
  <si>
    <t>SCRMS</t>
  </si>
  <si>
    <t>UAS</t>
  </si>
  <si>
    <t>On-line programming request analysis by addressed systems (ie without submitting the request)</t>
  </si>
  <si>
    <t>Coverage ProgR Feasibility Request</t>
  </si>
  <si>
    <t>Coverage request global analysis with or without order book consideration</t>
  </si>
  <si>
    <t>[Atmospheric data, Earth rotation and frame reference info, Ground weather forecast data]</t>
  </si>
  <si>
    <t>Satellite Communication and Ressources Management Service</t>
  </si>
  <si>
    <t>Advanced Processing Service</t>
  </si>
  <si>
    <t>APS</t>
  </si>
  <si>
    <t>[EPS domino capabilities]</t>
  </si>
  <si>
    <t>User Access Service</t>
  </si>
  <si>
    <t>Data distribution action request and follow-up</t>
  </si>
  <si>
    <t>DDS</t>
  </si>
  <si>
    <t>DITS traceability info</t>
  </si>
  <si>
    <t>Image Quality Service</t>
  </si>
  <si>
    <t>IQS</t>
  </si>
  <si>
    <r>
      <t xml:space="preserve">Data </t>
    </r>
    <r>
      <rPr>
        <b/>
        <u/>
        <sz val="11"/>
        <rFont val="Calibri"/>
        <family val="2"/>
        <scheme val="minor"/>
      </rPr>
      <t>Format</t>
    </r>
    <r>
      <rPr>
        <b/>
        <sz val="11"/>
        <rFont val="Calibri"/>
        <family val="2"/>
        <scheme val="minor"/>
      </rPr>
      <t xml:space="preserve"> /  Encoding</t>
    </r>
  </si>
  <si>
    <t>OGC API Processes</t>
  </si>
  <si>
    <t>ESA-AUXIP (based on oData)</t>
  </si>
  <si>
    <t>Submission of a programming request on an external system</t>
  </si>
  <si>
    <t>Follow-up of a given programming request on an external system
Consultation of programming requests submitted on an external system according to criteria</t>
  </si>
  <si>
    <t>Follow-up of a given production request to know its status, estimated date of completion, product links</t>
  </si>
  <si>
    <t>Primary production is automatically performed. This interface will be used for reproduction needs.</t>
  </si>
  <si>
    <t>Request for event monitoring</t>
  </si>
  <si>
    <t>Get KBDS capabilities</t>
  </si>
  <si>
    <t>Get FS capabilities (federated capabilities collected by the [FS] domino)</t>
  </si>
  <si>
    <t>https://ogcapi.ogc.org/processes/</t>
  </si>
  <si>
    <t>Medium</t>
  </si>
  <si>
    <t>A few times per month</t>
  </si>
  <si>
    <t>Several tens of times a day</t>
  </si>
  <si>
    <t>Retrieve the auxiliary data provided by the IQS.</t>
  </si>
  <si>
    <t>Auxiliary Data Interface Delivery Point Specification_v1.2</t>
  </si>
  <si>
    <t>MPS</t>
  </si>
  <si>
    <t>Applicable Interface</t>
  </si>
  <si>
    <t>Interface Type</t>
  </si>
  <si>
    <t>[APS domino capabilities]</t>
  </si>
  <si>
    <t>Primary Processing Service</t>
  </si>
  <si>
    <t>[Advanced pivot format products]</t>
  </si>
  <si>
    <t>Booked Contacts</t>
  </si>
  <si>
    <t>Flight Operation Service</t>
  </si>
  <si>
    <t>FOS</t>
  </si>
  <si>
    <t>[TM/TC booked contacts]</t>
  </si>
  <si>
    <t>Mission Programming Service</t>
  </si>
  <si>
    <t>Contact Request</t>
  </si>
  <si>
    <t>Flight Dynamic Service</t>
  </si>
  <si>
    <t>FDS</t>
  </si>
  <si>
    <t>Data Distribution Service</t>
  </si>
  <si>
    <t>INTS</t>
  </si>
  <si>
    <t>Manoeuver Slots</t>
  </si>
  <si>
    <t>[Manoeuvre slots]</t>
  </si>
  <si>
    <t>Polarization Plan</t>
  </si>
  <si>
    <t>Polization Plan</t>
  </si>
  <si>
    <t>Predicted Orbits</t>
  </si>
  <si>
    <t>[Predicted orbits, Predicted Orbits]</t>
  </si>
  <si>
    <t>Reference orbits</t>
  </si>
  <si>
    <t>System Configuration Mgmt Service</t>
  </si>
  <si>
    <t>SCMS</t>
  </si>
  <si>
    <t>[Reference orbits]</t>
  </si>
  <si>
    <t>Unavailability Slots</t>
  </si>
  <si>
    <t>[Satellite unavailability slots]</t>
  </si>
  <si>
    <t>[User Request Detailed Charateristics, User Request ID]</t>
  </si>
  <si>
    <t>User Request Activation Request</t>
  </si>
  <si>
    <t>[allocation projection, User Request (programming parameters)]</t>
  </si>
  <si>
    <t>User Request Update Request</t>
  </si>
  <si>
    <t>User Request Consultation Request</t>
  </si>
  <si>
    <t>Production Request and Follow up</t>
  </si>
  <si>
    <t>Delivery Request and Follow up</t>
  </si>
  <si>
    <t>Production Request and follow-up</t>
  </si>
  <si>
    <t>ProgR Cancel Request</t>
  </si>
  <si>
    <t>Event Follow up Request</t>
  </si>
  <si>
    <t>Mission Reprogramming Request</t>
  </si>
  <si>
    <t>Operational Monitoring Service</t>
  </si>
  <si>
    <t>Generic domino</t>
  </si>
  <si>
    <t>[Alarms]</t>
  </si>
  <si>
    <t>Get Health Status</t>
  </si>
  <si>
    <t>[Health Status]</t>
  </si>
  <si>
    <t>[Observable]</t>
  </si>
  <si>
    <t>Coverage ProgR Manual Reassessment</t>
  </si>
  <si>
    <t>Site Monitoring Allocation Projection Request</t>
  </si>
  <si>
    <t>User Request Detailed Consultation Request</t>
  </si>
  <si>
    <r>
      <t xml:space="preserve">OGC API </t>
    </r>
    <r>
      <rPr>
        <sz val="11"/>
        <color theme="1"/>
        <rFont val="Calibri"/>
        <family val="2"/>
        <scheme val="minor"/>
      </rPr>
      <t>Processes</t>
    </r>
  </si>
  <si>
    <t>Domino-X</t>
  </si>
  <si>
    <t>HTTP/REST</t>
  </si>
  <si>
    <t>FewkB</t>
  </si>
  <si>
    <t>Synchronus</t>
  </si>
  <si>
    <t xml:space="preserve">The "ProgR Cancel Request" Interface allows clients to cancel a Programming Request. </t>
  </si>
  <si>
    <t>The "Mission Reprogramming Request" Interface allows clients to retrieve a list of mission reprogramming requests since a date (till today) .</t>
  </si>
  <si>
    <t xml:space="preserve">The "ProgR Update Request" Interface allows clients to update a Programming Request. </t>
  </si>
  <si>
    <t>The "Booked Contacts" Interface allows clients to straightforwardly retrieve a list of booked contacts for a given band (X, S, etc.), constellation and period.</t>
  </si>
  <si>
    <t>The "Manoeuver Slots" Interface allows clients to straightforwardly retrieve a list of manoeuver slots for a given constellation, satellite and period.</t>
  </si>
  <si>
    <t>The "Predicted Orbits" Interface allows clients to retrieve a list predicted orbit files for a given constellation, satellite and period.</t>
  </si>
  <si>
    <t>The "Unavailability Slots" Interface allows clients to straightforwardly retrieve a list of unavailability slots (slots unavailable for the mission) and that for a given constellation, satellite and period.</t>
  </si>
  <si>
    <t xml:space="preserve">The "Polarization Plan" Interface allows clients to retrieve a list polarization plan files for a given constellation, satellite and period.
</t>
  </si>
  <si>
    <t>The "Site Monitoring Allocation Projection Request" Interface allows a client to study the feasibility of site monotoring allocation projection request. This request returns a allocation projection results.</t>
  </si>
  <si>
    <r>
      <t>The "</t>
    </r>
    <r>
      <rPr>
        <b/>
        <sz val="7"/>
        <color rgb="FF172B4D"/>
        <rFont val="Segoe UI"/>
        <family val="2"/>
      </rPr>
      <t>User Request Activation Request</t>
    </r>
    <r>
      <rPr>
        <sz val="7"/>
        <color rgb="FF172B4D"/>
        <rFont val="Segoe UI"/>
        <family val="2"/>
      </rPr>
      <t>" Interface allows clients to straightforwardly activate a "User Request".</t>
    </r>
  </si>
  <si>
    <t>The "User Request Consultation Request" Interface allows clients to consult a list of user requests according to search criteria. Requests presented to the client include the requested parameters and the "User Request GUID" is always sent.</t>
  </si>
  <si>
    <t>The "User Request Detailed Consultation Request" Interface allows clients to ask for details of a "User Request". This "User Request" is identified by its GUID (User Request GUID is the parameter of the request).</t>
  </si>
  <si>
    <t>The "User Request Update Request" Interface allows clients to update a User Request.</t>
  </si>
  <si>
    <t>OMS</t>
  </si>
  <si>
    <t>ALL</t>
  </si>
  <si>
    <t>timer</t>
  </si>
  <si>
    <t>Retrives alarms raised by a domino in order to alert operators</t>
  </si>
  <si>
    <t>Few B</t>
  </si>
  <si>
    <t>timer or event</t>
  </si>
  <si>
    <t>Retrives heath status of a domino in order to alert operators</t>
  </si>
  <si>
    <t>0.2Hz (max every 5 sec)</t>
  </si>
  <si>
    <t>Retrives observable and raw KPI for HMI animation and reports generation</t>
  </si>
  <si>
    <t>Weather</t>
  </si>
  <si>
    <t>Standard</t>
  </si>
  <si>
    <t>On operator demand, the "Coverage ProgR Manual Reassessment" Interface allows a client to study the feasibility of a Coverage Programming Request  (coverage ProgR Manual Reassessment). The client can ask to take the work load into account or not. This work load is a parameter of the request.</t>
  </si>
  <si>
    <t>Product Availability Notification</t>
  </si>
  <si>
    <t>Few GB</t>
  </si>
  <si>
    <t>Weather information used for internal algorithms of FS</t>
  </si>
  <si>
    <t>The FDS asks the TM/TC contacts booked on a certain horizon</t>
  </si>
  <si>
    <t>Get the production status and estimated date of completion, linked to the request</t>
  </si>
  <si>
    <t>Delivery request requested by FS and follow-up by of this request</t>
  </si>
  <si>
    <t>Integrity Check Request requested by FS and follow-up of this request</t>
  </si>
  <si>
    <t>No</t>
  </si>
  <si>
    <t>Reference orbits allowing the SCRMS to compute the phisical accesses</t>
  </si>
  <si>
    <t>Additional contact requested by FS for urgent request</t>
  </si>
  <si>
    <t>FDS request for additional contact in case of urgent CAM</t>
  </si>
  <si>
    <t>Get Observable</t>
  </si>
  <si>
    <t>Get Alarms</t>
  </si>
  <si>
    <t>Data Driven</t>
  </si>
  <si>
    <t>Periodically</t>
  </si>
  <si>
    <t>at initialisation and then periodically</t>
  </si>
  <si>
    <t>On End User demand or after automatic dispatch</t>
  </si>
  <si>
    <t>On End User demand or automatically at user request submission</t>
  </si>
  <si>
    <t>Internal Scheduling</t>
  </si>
  <si>
    <t>On End User demand and automatically by FS at User request submission</t>
  </si>
  <si>
    <t>[Product availability notification]</t>
  </si>
  <si>
    <t>Image integrity check request and follow up</t>
  </si>
  <si>
    <t>[Integrity verification request, Integrity verification status]</t>
  </si>
  <si>
    <t>[Manoeuvre slots (CAM), Manoeuvre slots (OCM)]</t>
  </si>
  <si>
    <t>[Estimated workflow duration, Production status and follow-up, User request (production request)]</t>
  </si>
  <si>
    <t>[DITS capabilities]</t>
  </si>
  <si>
    <t>[meteo, meteo forecast]</t>
  </si>
  <si>
    <t>[Image signature traceability info]</t>
  </si>
  <si>
    <t>FOS requests for the applicable polarization plan to be used for TM/TC contacts</t>
  </si>
  <si>
    <t>A few times per week/month</t>
  </si>
  <si>
    <t>Retrieve the auxiliary data provided by the ADGS.</t>
  </si>
  <si>
    <t>[ProgR for analysis, Intrinsic Analysis Results]</t>
  </si>
  <si>
    <t>[ProgR Activation, ProgR Activation]</t>
  </si>
  <si>
    <t>[ProgR Update]</t>
  </si>
  <si>
    <t>[ITM booked contacts]</t>
  </si>
  <si>
    <t>[TM/TC booked contacts, TM/TC and ITM booked contacts, ITM booked contacts]</t>
  </si>
  <si>
    <t>[Mission Polarisation Plan]</t>
  </si>
  <si>
    <t>[Applicable Polarisation Plan]</t>
  </si>
  <si>
    <t>[ProgR Cancellation]</t>
  </si>
  <si>
    <t>[Coverage Progress and Completion Reassessment, Coverage ProgR reassessment]</t>
  </si>
  <si>
    <t>[request status &amp; Follow up, ProgR Follow-up request]</t>
  </si>
  <si>
    <t>[Coverage progress expectation, Coverage ProgR feasibility]</t>
  </si>
  <si>
    <t>[Primary pivot format products]</t>
  </si>
  <si>
    <t>APS integrity and traceability records</t>
  </si>
  <si>
    <t>EPS integrity and traceability records</t>
  </si>
  <si>
    <t>[Image signature progress status, Image signature request]</t>
  </si>
  <si>
    <t>Internal input products</t>
  </si>
  <si>
    <t>PPS integrity and traceability records</t>
  </si>
  <si>
    <t>Image signature request and follow-up</t>
  </si>
  <si>
    <t xml:space="preserve">FOS requests for additional contact in case of on-board anomaly </t>
  </si>
  <si>
    <t>Booking Request</t>
  </si>
  <si>
    <t>GSaaS External Provider</t>
  </si>
  <si>
    <t>[Booking status, Contact to book]</t>
  </si>
  <si>
    <t>Booking Cancellation</t>
  </si>
  <si>
    <t>[Booking cancellation]</t>
  </si>
  <si>
    <t>Contact Preparation</t>
  </si>
  <si>
    <t>[Contact Preparation (incl Orbits)]</t>
  </si>
  <si>
    <t>Booking Availability</t>
  </si>
  <si>
    <t>[GSaaS available periods]</t>
  </si>
  <si>
    <t>Raw telemetry</t>
  </si>
  <si>
    <t>Ground Station</t>
  </si>
  <si>
    <t>[Add. Contact Req. (ITM, AsSoonAsPossible), Contact booking status, Add. Contact Req. (TM/TC, AsLateAsPossible), Add. Contact Req. (ITM, AsSoonAsPossible &amp; TM/TC, AsLateAsPossible)]</t>
  </si>
  <si>
    <t>PPS External IAD</t>
  </si>
  <si>
    <t>[Production request status, Estimated workflow duration, User request (production request)]</t>
  </si>
  <si>
    <t>[Add. Contact Req. (TM/TC, AsSoonAsPossible), Contact Booking Status]</t>
  </si>
  <si>
    <t>APS External IAD</t>
  </si>
  <si>
    <t>[Ground weather forecast data]</t>
  </si>
  <si>
    <t>PPS Internal IAD</t>
  </si>
  <si>
    <t>APS Internal IAD</t>
  </si>
  <si>
    <t>Integrity and Traceability Records</t>
  </si>
  <si>
    <t>ESA-PRIP (based on oData)</t>
  </si>
  <si>
    <t>ESA-XBIP (based on Webdav)</t>
  </si>
  <si>
    <t>each time a contact needs to be booked (periodically or for additional contacts)</t>
  </si>
  <si>
    <t>Booking request for a contact to a GSaaS Provider each time a contact needs to be booked (periodically or for additional contacts)</t>
  </si>
  <si>
    <t>At operator request to cancel a contact</t>
  </si>
  <si>
    <t>Booking request cancellation can be trigerred by the operator or automatically by the SCRMS at schedule update</t>
  </si>
  <si>
    <t>Few minutes before a contact to provide the needed information (such as TLE)</t>
  </si>
  <si>
    <t>Information needed by the Groung Station fews minutes before a contact (that includes the up to date TLE)</t>
  </si>
  <si>
    <t>Before booking a contact to ensure the slot is available</t>
  </si>
  <si>
    <t>Availability information about a contact slot/site provided by the GSaaS Provider</t>
  </si>
  <si>
    <t>Command</t>
  </si>
  <si>
    <t>Progression</t>
  </si>
  <si>
    <t>Domino strating phase</t>
  </si>
  <si>
    <t>Start of the domino</t>
  </si>
  <si>
    <t>Operator interaction</t>
  </si>
  <si>
    <t>Launch a command on a domino (Linked to "Execure" of OGC API)</t>
  </si>
  <si>
    <t>Get the list of the command propsed by the domino (linked to "ProcessList" of OGC API)</t>
  </si>
  <si>
    <t>Get the execution status of the command  (Linked to "Status" of OGC API)</t>
  </si>
  <si>
    <t>OGC API Proccesses</t>
  </si>
  <si>
    <t>Result</t>
  </si>
  <si>
    <t>Get the execution result of the command  (Linked to "Result" of OGC API)</t>
  </si>
  <si>
    <t>Alarms</t>
  </si>
  <si>
    <t>Health Status</t>
  </si>
  <si>
    <t>Observables</t>
  </si>
  <si>
    <t>[APS product(s) integrity info - Hash code, Advanced product traceability info]</t>
  </si>
  <si>
    <t>KBDS Integrity and Traceability Records</t>
  </si>
  <si>
    <t>INTS Integrity and Traceability Records</t>
  </si>
  <si>
    <t>EPS Integrity and Traceability Records</t>
  </si>
  <si>
    <t>[EPS product(s) integrity info - Hash code, Enhanced product traceability info]</t>
  </si>
  <si>
    <t>[PPS product(s) integrity info - Data hash code, Deciphering traceability info, L0 traceability info, L1 traceability info, L2 traceability info]</t>
  </si>
  <si>
    <t>Image Signature Request and Follow-up</t>
  </si>
  <si>
    <t>GSAAS</t>
  </si>
  <si>
    <t>GSTA</t>
  </si>
  <si>
    <t>[Command, Commands]</t>
  </si>
  <si>
    <t>Product integrity check</t>
  </si>
  <si>
    <t>[ProgR Follow-up Request, request status &amp; follow up]</t>
  </si>
  <si>
    <t>Production Request and Follow-up</t>
  </si>
  <si>
    <t>[Delivery status and follow-up, User product formatting request]</t>
  </si>
  <si>
    <t>Routine Pivot Point Slots</t>
  </si>
  <si>
    <t>[Routine Pivot Points]</t>
  </si>
  <si>
    <t>Catalog natural language search</t>
  </si>
  <si>
    <t>[Search from natural language criteria, Response from natural language criteria]</t>
  </si>
  <si>
    <t>Archiving product retrieval</t>
  </si>
  <si>
    <t>Reprocessing product retrieval</t>
  </si>
  <si>
    <t>Enhanced processing input retrieval</t>
  </si>
  <si>
    <t>Download/Upload Feasibility</t>
  </si>
  <si>
    <t>[Download/Upload information, Urgent ProgRs]</t>
  </si>
  <si>
    <t>[Predicted orbit data]</t>
  </si>
  <si>
    <t>Product metadata update</t>
  </si>
  <si>
    <t>[Updated product metadata]</t>
  </si>
  <si>
    <t>System &amp; Satellite Configuration</t>
  </si>
  <si>
    <t>[System and satellite configuration]</t>
  </si>
  <si>
    <t>IERS</t>
  </si>
  <si>
    <t>[IERS data]</t>
  </si>
  <si>
    <t>Mission Plan</t>
  </si>
  <si>
    <t>[Mission plan]</t>
  </si>
  <si>
    <t>[Additional Contact Request (ITM), Contact Request Status]</t>
  </si>
  <si>
    <t>Plan Upload Report</t>
  </si>
  <si>
    <t>[Plan upload report]</t>
  </si>
  <si>
    <t>On-Board State Report</t>
  </si>
  <si>
    <t>[On-board state information (downloads memory)]</t>
  </si>
  <si>
    <t>Mission Polarisation Plan</t>
  </si>
  <si>
    <t>[Satellite/system parameters]</t>
  </si>
  <si>
    <t>Advanced processing input retrieval</t>
  </si>
  <si>
    <t>Thematics catalog request</t>
  </si>
  <si>
    <t>Enhanced product metadata</t>
  </si>
  <si>
    <t>Product retrieval</t>
  </si>
  <si>
    <t>Orbit Events</t>
  </si>
  <si>
    <t>[Orbit event data]</t>
  </si>
  <si>
    <t>Manoeuvre Plan</t>
  </si>
  <si>
    <t>[Manoeuvre plan]</t>
  </si>
  <si>
    <t>TM/TC Ciphering Service</t>
  </si>
  <si>
    <t>CS</t>
  </si>
  <si>
    <t>[Clear TC]</t>
  </si>
  <si>
    <t>Clear TM</t>
  </si>
  <si>
    <t>[Clear TM]</t>
  </si>
  <si>
    <t>Manoeuvre Upload Report</t>
  </si>
  <si>
    <t>[OCM and CAM upload report]</t>
  </si>
  <si>
    <t>TM Values</t>
  </si>
  <si>
    <t>[Decommuted parameters]</t>
  </si>
  <si>
    <t>Product Metadata Update</t>
  </si>
  <si>
    <t>Download &amp; Upload Feasibility</t>
  </si>
  <si>
    <t>On-Board Report</t>
  </si>
  <si>
    <t>ASCII</t>
  </si>
  <si>
    <t>After TM/TC contact</t>
  </si>
  <si>
    <t>Before TM/TC contact</t>
  </si>
  <si>
    <t>For loop closure</t>
  </si>
  <si>
    <t>Called periodically by [FS]</t>
  </si>
  <si>
    <t>MPS retrieves the Routine Pivot Points computed by the SCRMS before each plan computation</t>
  </si>
  <si>
    <t>MPS subscribes to ACS to receive a notification when a new product is added to the catalogue allowing the loop closure</t>
  </si>
  <si>
    <t>FS requests MPS to analyse urgents User Requests in term of download and upload</t>
  </si>
  <si>
    <t>MPS needs the predicted orbits for the mission plan computation</t>
  </si>
  <si>
    <t>MPS updates the product metadata to close the programming loop</t>
  </si>
  <si>
    <t>MPS needs the system and satellite configuration for the mission plan computation</t>
  </si>
  <si>
    <t>The FOS retrieves the mission plan to upload it</t>
  </si>
  <si>
    <t>In case of additional contact needs, MPS requests new contacts</t>
  </si>
  <si>
    <t xml:space="preserve">MPS retrieves the Plan Upload Report to confirm if the mission plan has been correctly uploaded </t>
  </si>
  <si>
    <t>MPS retrieves the On-board state Report to ensure no on-board anomaly occured</t>
  </si>
  <si>
    <t>The FOS needs the Orbit events computed by the FDS for its internal scheduling</t>
  </si>
  <si>
    <t>FDS needs the IERS to ensure the synchronisation with on board time</t>
  </si>
  <si>
    <t>the FDS needs the system &amp; satellite configuration for the dynamics parameters</t>
  </si>
  <si>
    <t>The FOS retrieves the manoeuver plan to upload them</t>
  </si>
  <si>
    <t>The FDS get the Manoeuver upload report to know with manoeuver has been correctly uploaded</t>
  </si>
  <si>
    <t>The FDS needs some values extracted from the telemetry</t>
  </si>
  <si>
    <t>Product Retrieval</t>
  </si>
  <si>
    <t>STAC</t>
  </si>
  <si>
    <t>IQS needs products from ACS in order monitor and calibrate the processing chain</t>
  </si>
  <si>
    <t>FOS needs the system and satellite configuration for the TC plans computation</t>
  </si>
  <si>
    <t>During TM/TC contact</t>
  </si>
  <si>
    <t>The TC to command the satellite</t>
  </si>
  <si>
    <t>TCP</t>
  </si>
  <si>
    <t>CCSDS TC SPACE DATA LINK PROTOCOL (232.0-B-3)</t>
  </si>
  <si>
    <t>CCSDS TM SPACE DATA LINK PROTOCOL (132.0-B-2)</t>
  </si>
  <si>
    <t>The TM sent by the satellite</t>
  </si>
  <si>
    <t>Clear TC</t>
  </si>
  <si>
    <t>Commands list</t>
  </si>
  <si>
    <t>Ciphered TC</t>
  </si>
  <si>
    <t>Ciphered TM</t>
  </si>
  <si>
    <t>High</t>
  </si>
  <si>
    <t>SSS</t>
  </si>
  <si>
    <t>[Smart processing traceability info]</t>
  </si>
  <si>
    <t>[Raw telemetry]</t>
  </si>
  <si>
    <t>[Commands list]</t>
  </si>
  <si>
    <t>[Progression]</t>
  </si>
  <si>
    <t>[Result]</t>
  </si>
  <si>
    <t>RC</t>
  </si>
  <si>
    <t>[RC]</t>
  </si>
  <si>
    <t>RM</t>
  </si>
  <si>
    <t>[RM]</t>
  </si>
  <si>
    <t>Satellite Integrator</t>
  </si>
  <si>
    <t>[Maintenance parameters]</t>
  </si>
  <si>
    <t>Auxiliary Data</t>
  </si>
  <si>
    <t>[IERS data, Climato data, Ground weather forecasts]</t>
  </si>
  <si>
    <t>[Thematics catalog request, Thematics catalog response]</t>
  </si>
  <si>
    <t>User Request Activation</t>
  </si>
  <si>
    <t>[User Request (ProgR + ProdR), User Request (ProdR)]</t>
  </si>
  <si>
    <t>User Request Consultation</t>
  </si>
  <si>
    <t>[Progress Information]</t>
  </si>
  <si>
    <t>TM Value</t>
  </si>
  <si>
    <t>Payload Calibration</t>
  </si>
  <si>
    <t>[Payload Calibration Data]</t>
  </si>
  <si>
    <t>Payload Calibration Upload Report</t>
  </si>
  <si>
    <t>Satellite Simulator Service</t>
  </si>
  <si>
    <t>[Data elevation models, Ground reference images, Ground image processing parameters]</t>
  </si>
  <si>
    <t>Production Context</t>
  </si>
  <si>
    <t>[Production Context]</t>
  </si>
  <si>
    <t>Weather Forecasts, Climato, IERS</t>
  </si>
  <si>
    <t>Weather forecast, climato and IERS for mission plan computation</t>
  </si>
  <si>
    <t>[IQS] Domino can submit User Requests for programming or production requests</t>
  </si>
  <si>
    <t>The [IQS] Domino can follow its User Requests status and evolution through this interface</t>
  </si>
  <si>
    <t>In case of image quality anomaly</t>
  </si>
  <si>
    <t>This interface allows the IQS to request production context to investigate image quality anomaly</t>
  </si>
  <si>
    <t>The IQS can request for some decommuted parameters to investigate image quality anomaly</t>
  </si>
  <si>
    <t>IQS checks if the payload calibration parameters have been correctly uploaded</t>
  </si>
  <si>
    <t>Mission Specific</t>
  </si>
  <si>
    <t>The FOS asks the IQS to provide the last payload calibration parameters in order to upload them</t>
  </si>
  <si>
    <t>INTEG</t>
  </si>
  <si>
    <t>Product_integrity_check</t>
  </si>
  <si>
    <t>Thematics_catalog_request</t>
  </si>
  <si>
    <t>Archiving_product_retrieval</t>
  </si>
  <si>
    <t>Enhanced_product_metadata</t>
  </si>
  <si>
    <t>Catalog_natural_language_search</t>
  </si>
  <si>
    <t>Product Integrity check</t>
  </si>
  <si>
    <t>In case of Thematics search</t>
  </si>
  <si>
    <t>[Ciphered TC]</t>
  </si>
  <si>
    <t>[Ciphered TM]</t>
  </si>
  <si>
    <t>Output products</t>
  </si>
  <si>
    <t>[On-Board Context]</t>
  </si>
  <si>
    <t>[Follow-up]</t>
  </si>
  <si>
    <t>[Data elevation models, Ground reference images]</t>
  </si>
  <si>
    <t>Cortex</t>
  </si>
  <si>
    <t>In flight support from the Satellite Integrator</t>
  </si>
  <si>
    <t xml:space="preserve">Remote control of the base band  of the Ground Station in real time from the FOS </t>
  </si>
  <si>
    <t>Remote monitoring of the base band  of the Ground Station in real time from the FOS</t>
  </si>
  <si>
    <t>FS subscribes to ACS to receive a notification when a new product is added to the catalogue for processing steps achievement.</t>
  </si>
  <si>
    <t>[Input product(s) for signature]</t>
  </si>
  <si>
    <t>[Signed image(s)]</t>
  </si>
  <si>
    <t>Product Traceability Request</t>
  </si>
  <si>
    <t>[Contact Booking Status, Add. Contact Req. (TM/TC, AllPossibleContacts)]</t>
  </si>
  <si>
    <t>External Products</t>
  </si>
  <si>
    <t>External Product Metadata</t>
  </si>
  <si>
    <t>[External Product Metadata]</t>
  </si>
  <si>
    <t>[Programming request, ProgR Activation, ProgR Activation, ProgR Activation, Production request]</t>
  </si>
  <si>
    <t>[ProgR(s) characteristics (incl status and follow up information), User Request browsing criteria]</t>
  </si>
  <si>
    <t>[System Capabilities]</t>
  </si>
  <si>
    <t>Mission Constraints</t>
  </si>
  <si>
    <t>[Mission Constraints]</t>
  </si>
  <si>
    <t>[INT domino capabilities]</t>
  </si>
  <si>
    <t>ProdR Follow-up</t>
  </si>
  <si>
    <t>[Production request status]</t>
  </si>
  <si>
    <t>External Product Retrieval Request</t>
  </si>
  <si>
    <t>[External Product Retrieval Request]</t>
  </si>
  <si>
    <t>Few kB to GB</t>
  </si>
  <si>
    <t>External product metdata retrieved from external system to be catalogued into the ACS</t>
  </si>
  <si>
    <t>Pivot Format</t>
  </si>
  <si>
    <t xml:space="preserve">External products retrieved from external system converted into pivot format to be archived into the ACS </t>
  </si>
  <si>
    <t>When a User Request about an external product delivery or processing is received</t>
  </si>
  <si>
    <t>at reception of the Production Request an external system</t>
  </si>
  <si>
    <t>Get External and INTS capabilities (federated capabilities collected by the [FS] domino)</t>
  </si>
  <si>
    <t>Launch a Production on an external system using INTS and follow-up</t>
  </si>
  <si>
    <t>Launch the retrieval of an external product by INTS to be archived into the ACS</t>
  </si>
  <si>
    <t>[Image(s) signature request, Image(s) signature progress status]</t>
  </si>
  <si>
    <t>[Overall data traceability info, Traceability request]</t>
  </si>
  <si>
    <t>[Product integrity check request, Data hash code, Integrity status]</t>
  </si>
  <si>
    <t>[Event follow up request, Event follow-up status update]</t>
  </si>
  <si>
    <t>Decision Report</t>
  </si>
  <si>
    <t>[Decision Report]</t>
  </si>
  <si>
    <t>Catalog structured search</t>
  </si>
  <si>
    <t>[Response from structured criteria, Search from structured criteria]</t>
  </si>
  <si>
    <t>[Lx pivot format products]</t>
  </si>
  <si>
    <t>[L0 pivot format products]</t>
  </si>
  <si>
    <t>[Datacube pivot format products, Enhanced pivot format products]</t>
  </si>
  <si>
    <t>[Image pivot format products]</t>
  </si>
  <si>
    <t>[Enhanced product catalog data, Enhanced product catalog request]</t>
  </si>
  <si>
    <t>[External pivot format product]</t>
  </si>
  <si>
    <t>Machine-learning Application Production &amp; Quality Service</t>
  </si>
  <si>
    <t>MAPQS</t>
  </si>
  <si>
    <t>[Search from structured criteria, Response from structured criteria]</t>
  </si>
  <si>
    <t>Product Metadata update</t>
  </si>
  <si>
    <t>[Product metadata update request]</t>
  </si>
  <si>
    <t>[Ground truth pivot format product]</t>
  </si>
  <si>
    <t>Archiving Product Retrieval</t>
  </si>
  <si>
    <t>[Smart pivot format product]</t>
  </si>
  <si>
    <t>Catalog Structured Search</t>
  </si>
  <si>
    <t>[Response from structured criteria, Search from stuctured criteria]</t>
  </si>
  <si>
    <t>[KBDS domino capabilities]</t>
  </si>
  <si>
    <t>[Pivot format products]</t>
  </si>
  <si>
    <t>Production context</t>
  </si>
  <si>
    <t>Catalog_structured_search</t>
  </si>
  <si>
    <t>Product Treaceability Request</t>
  </si>
  <si>
    <t>When a delivery request with product traceability is received</t>
  </si>
  <si>
    <t>At delivery, the DDS requests DITS for the full traceability of the product about to be delivered to include the result into the final user product</t>
  </si>
  <si>
    <t>Products to sign</t>
  </si>
  <si>
    <t>Signed products</t>
  </si>
  <si>
    <t>In case of enhanced product quality anomaly</t>
  </si>
  <si>
    <t>This interface allows the MAPQS to request production context to investigate image quality anomaly</t>
  </si>
  <si>
    <t>UAS needs products metadata from ACS in order to display the results of user query</t>
  </si>
  <si>
    <t>MAPQS needs products metadata from ACS in order monitor and fine-tune the enhanced processing chain</t>
  </si>
  <si>
    <t>IQS needs products metadata from ACS in order monitor and calibrate the image processing chain</t>
  </si>
  <si>
    <t>PFD</t>
  </si>
  <si>
    <t>Several GB</t>
  </si>
  <si>
    <t>The MAPQS updates the products metadata in ACS to tag bad quality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</si>
</sst>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1"/>
      <name val="Times New Roman"/>
      <family val="1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0"/>
      <name val="FuturaA Bk BT"/>
      <family val="2"/>
    </font>
    <font>
      <b/>
      <sz val="10"/>
      <name val="Arial"/>
      <family val="2"/>
    </font>
    <font>
      <b/>
      <sz val="11"/>
      <name val="Garamond"/>
      <family val="1"/>
    </font>
    <font>
      <sz val="11"/>
      <name val="Garamond"/>
      <family val="1"/>
    </font>
    <font>
      <b/>
      <u/>
      <sz val="11"/>
      <name val="Garamond"/>
      <family val="1"/>
    </font>
    <font>
      <b/>
      <i/>
      <sz val="11"/>
      <name val="Garamond"/>
      <family val="1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7"/>
      <color rgb="FF172B4D"/>
      <name val="Segoe UI"/>
      <family val="2"/>
    </font>
    <font>
      <b/>
      <sz val="7"/>
      <color rgb="FF172B4D"/>
      <name val="Segoe UI"/>
      <family val="2"/>
    </font>
    <font>
      <sz val="8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1" fillId="0" borderId="0"/>
    <xf numFmtId="0" fontId="44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/>
    <xf numFmtId="0" fontId="18" fillId="0" borderId="0" xfId="0" applyFont="1"/>
    <xf numFmtId="0" fontId="0" fillId="0" borderId="0" xfId="0" applyFill="1"/>
    <xf numFmtId="0" fontId="0" fillId="36" borderId="0" xfId="0" applyFill="1"/>
    <xf numFmtId="0" fontId="18" fillId="36" borderId="0" xfId="0" applyFont="1" applyFill="1"/>
    <xf numFmtId="0" fontId="0" fillId="0" borderId="0" xfId="0"/>
    <xf numFmtId="0" fontId="0" fillId="0" borderId="0" xfId="0" applyAlignment="1">
      <alignment wrapText="1"/>
    </xf>
    <xf numFmtId="0" fontId="25" fillId="0" borderId="0" xfId="42" applyFont="1"/>
    <xf numFmtId="0" fontId="25" fillId="0" borderId="0" xfId="42" applyAlignment="1">
      <alignment horizontal="center"/>
    </xf>
    <xf numFmtId="0" fontId="25" fillId="0" borderId="0" xfId="42"/>
    <xf numFmtId="0" fontId="1" fillId="0" borderId="0" xfId="43"/>
    <xf numFmtId="0" fontId="0" fillId="0" borderId="10" xfId="0" applyBorder="1"/>
    <xf numFmtId="0" fontId="26" fillId="0" borderId="11" xfId="0" applyFont="1" applyBorder="1"/>
    <xf numFmtId="0" fontId="25" fillId="0" borderId="12" xfId="42" applyBorder="1"/>
    <xf numFmtId="0" fontId="25" fillId="0" borderId="14" xfId="42" applyBorder="1"/>
    <xf numFmtId="0" fontId="25" fillId="0" borderId="15" xfId="42" applyBorder="1" applyAlignment="1">
      <alignment horizontal="right"/>
    </xf>
    <xf numFmtId="14" fontId="25" fillId="0" borderId="14" xfId="42" applyNumberFormat="1" applyBorder="1" applyAlignment="1">
      <alignment horizontal="left"/>
    </xf>
    <xf numFmtId="14" fontId="25" fillId="0" borderId="15" xfId="42" applyNumberFormat="1" applyBorder="1" applyAlignment="1">
      <alignment horizontal="right"/>
    </xf>
    <xf numFmtId="0" fontId="25" fillId="0" borderId="17" xfId="42" applyBorder="1"/>
    <xf numFmtId="0" fontId="25" fillId="0" borderId="18" xfId="42" applyBorder="1" applyAlignment="1">
      <alignment horizontal="right"/>
    </xf>
    <xf numFmtId="0" fontId="25" fillId="0" borderId="0" xfId="42" applyBorder="1"/>
    <xf numFmtId="0" fontId="25" fillId="0" borderId="0" xfId="42" applyBorder="1" applyAlignment="1">
      <alignment horizontal="center"/>
    </xf>
    <xf numFmtId="0" fontId="29" fillId="38" borderId="25" xfId="42" applyFont="1" applyFill="1" applyBorder="1" applyAlignment="1">
      <alignment horizontal="center" vertical="center" wrapText="1"/>
    </xf>
    <xf numFmtId="0" fontId="25" fillId="0" borderId="26" xfId="42" applyFont="1" applyBorder="1" applyAlignment="1">
      <alignment horizontal="left" vertical="center"/>
    </xf>
    <xf numFmtId="14" fontId="25" fillId="0" borderId="25" xfId="42" applyNumberFormat="1" applyBorder="1" applyAlignment="1">
      <alignment horizontal="center"/>
    </xf>
    <xf numFmtId="0" fontId="25" fillId="0" borderId="25" xfId="42" applyBorder="1"/>
    <xf numFmtId="0" fontId="25" fillId="0" borderId="25" xfId="42" applyFont="1" applyBorder="1" applyAlignment="1">
      <alignment horizontal="left" vertical="center"/>
    </xf>
    <xf numFmtId="49" fontId="30" fillId="0" borderId="0" xfId="43" applyNumberFormat="1" applyFont="1" applyAlignment="1">
      <alignment horizontal="center"/>
    </xf>
    <xf numFmtId="14" fontId="30" fillId="0" borderId="25" xfId="43" applyNumberFormat="1" applyFont="1" applyBorder="1" applyAlignment="1">
      <alignment horizontal="center"/>
    </xf>
    <xf numFmtId="49" fontId="30" fillId="0" borderId="0" xfId="43" applyNumberFormat="1" applyFont="1" applyAlignment="1">
      <alignment horizontal="center" vertical="center"/>
    </xf>
    <xf numFmtId="0" fontId="30" fillId="0" borderId="0" xfId="43" applyFont="1" applyAlignment="1">
      <alignment wrapText="1"/>
    </xf>
    <xf numFmtId="14" fontId="30" fillId="0" borderId="0" xfId="43" applyNumberFormat="1" applyFont="1" applyAlignment="1">
      <alignment horizontal="center"/>
    </xf>
    <xf numFmtId="0" fontId="31" fillId="0" borderId="0" xfId="43" applyFont="1"/>
    <xf numFmtId="0" fontId="31" fillId="0" borderId="27" xfId="43" applyFont="1" applyBorder="1"/>
    <xf numFmtId="0" fontId="33" fillId="0" borderId="30" xfId="43" applyFont="1" applyBorder="1" applyAlignment="1">
      <alignment horizontal="justify" vertical="top" wrapText="1"/>
    </xf>
    <xf numFmtId="0" fontId="32" fillId="0" borderId="28" xfId="43" applyFont="1" applyBorder="1" applyAlignment="1">
      <alignment horizontal="center" vertical="top" wrapText="1"/>
    </xf>
    <xf numFmtId="0" fontId="32" fillId="0" borderId="27" xfId="43" applyFont="1" applyBorder="1" applyAlignment="1">
      <alignment horizontal="center" vertical="top" wrapText="1"/>
    </xf>
    <xf numFmtId="0" fontId="34" fillId="0" borderId="31" xfId="43" applyFont="1" applyBorder="1" applyAlignment="1">
      <alignment horizontal="justify" vertical="top" wrapText="1"/>
    </xf>
    <xf numFmtId="0" fontId="32" fillId="0" borderId="0" xfId="43" applyFont="1" applyAlignment="1">
      <alignment horizontal="center" vertical="top" wrapText="1"/>
    </xf>
    <xf numFmtId="0" fontId="32" fillId="0" borderId="32" xfId="43" applyFont="1" applyBorder="1" applyAlignment="1">
      <alignment horizontal="center" vertical="top" wrapText="1"/>
    </xf>
    <xf numFmtId="0" fontId="35" fillId="0" borderId="31" xfId="43" applyFont="1" applyBorder="1" applyAlignment="1">
      <alignment horizontal="justify" vertical="top" wrapText="1"/>
    </xf>
    <xf numFmtId="0" fontId="32" fillId="0" borderId="31" xfId="43" applyFont="1" applyBorder="1" applyAlignment="1">
      <alignment horizontal="center" vertical="top" wrapText="1"/>
    </xf>
    <xf numFmtId="0" fontId="1" fillId="0" borderId="30" xfId="43" applyBorder="1" applyAlignment="1">
      <alignment vertical="top" wrapText="1"/>
    </xf>
    <xf numFmtId="0" fontId="32" fillId="0" borderId="33" xfId="43" applyFont="1" applyBorder="1" applyAlignment="1">
      <alignment vertical="top" wrapText="1"/>
    </xf>
    <xf numFmtId="0" fontId="32" fillId="0" borderId="30" xfId="43" applyFont="1" applyBorder="1" applyAlignment="1">
      <alignment horizontal="center" vertical="top" wrapText="1"/>
    </xf>
    <xf numFmtId="0" fontId="33" fillId="0" borderId="0" xfId="43" applyFont="1" applyAlignment="1">
      <alignment horizontal="justify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Fill="1"/>
    <xf numFmtId="0" fontId="40" fillId="35" borderId="0" xfId="0" applyFont="1" applyFill="1" applyAlignment="1">
      <alignment vertical="center" wrapText="1"/>
    </xf>
    <xf numFmtId="0" fontId="40" fillId="35" borderId="0" xfId="0" applyFont="1" applyFill="1" applyAlignment="1">
      <alignment wrapText="1"/>
    </xf>
    <xf numFmtId="0" fontId="0" fillId="36" borderId="0" xfId="0" applyFill="1" applyAlignment="1">
      <alignment wrapText="1"/>
    </xf>
    <xf numFmtId="0" fontId="18" fillId="0" borderId="0" xfId="0" applyFont="1" applyAlignment="1">
      <alignment wrapText="1"/>
    </xf>
    <xf numFmtId="0" fontId="16" fillId="39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43" fillId="35" borderId="0" xfId="0" applyFont="1" applyFill="1" applyAlignment="1">
      <alignment wrapText="1"/>
    </xf>
    <xf numFmtId="0" fontId="41" fillId="35" borderId="0" xfId="0" applyFont="1" applyFill="1" applyAlignment="1">
      <alignment vertical="center" wrapText="1"/>
    </xf>
    <xf numFmtId="0" fontId="41" fillId="35" borderId="0" xfId="0" applyFont="1" applyFill="1" applyAlignment="1">
      <alignment wrapText="1"/>
    </xf>
    <xf numFmtId="0" fontId="41" fillId="35" borderId="0" xfId="0" applyFont="1" applyFill="1" applyAlignment="1">
      <alignment horizontal="center" vertical="center" wrapText="1"/>
    </xf>
    <xf numFmtId="0" fontId="40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6" borderId="0" xfId="0" applyFill="1" applyAlignment="1">
      <alignment horizontal="center"/>
    </xf>
    <xf numFmtId="0" fontId="16" fillId="39" borderId="0" xfId="0" applyFont="1" applyFill="1" applyAlignment="1">
      <alignment horizontal="center" vertical="center" wrapText="1"/>
    </xf>
    <xf numFmtId="0" fontId="0" fillId="40" borderId="25" xfId="0" applyFill="1" applyBorder="1"/>
    <xf numFmtId="0" fontId="0" fillId="40" borderId="25" xfId="0" applyFill="1" applyBorder="1" applyAlignment="1">
      <alignment wrapText="1"/>
    </xf>
    <xf numFmtId="0" fontId="0" fillId="40" borderId="25" xfId="0" applyFill="1" applyBorder="1" applyAlignment="1">
      <alignment horizontal="center"/>
    </xf>
    <xf numFmtId="0" fontId="0" fillId="38" borderId="25" xfId="0" applyFill="1" applyBorder="1" applyAlignment="1">
      <alignment wrapText="1"/>
    </xf>
    <xf numFmtId="0" fontId="0" fillId="38" borderId="25" xfId="0" applyFill="1" applyBorder="1" applyAlignment="1">
      <alignment horizontal="center"/>
    </xf>
    <xf numFmtId="0" fontId="0" fillId="0" borderId="25" xfId="0" applyBorder="1"/>
    <xf numFmtId="0" fontId="0" fillId="0" borderId="0" xfId="0" applyAlignment="1">
      <alignment horizontal="center" wrapText="1"/>
    </xf>
    <xf numFmtId="0" fontId="41" fillId="35" borderId="0" xfId="0" applyFont="1" applyFill="1" applyAlignment="1">
      <alignment horizontal="center" wrapText="1"/>
    </xf>
    <xf numFmtId="0" fontId="40" fillId="35" borderId="0" xfId="0" applyFont="1" applyFill="1" applyAlignment="1">
      <alignment horizontal="center" wrapText="1"/>
    </xf>
    <xf numFmtId="0" fontId="18" fillId="0" borderId="0" xfId="0" applyFont="1" applyAlignment="1">
      <alignment horizontal="center"/>
    </xf>
    <xf numFmtId="0" fontId="41" fillId="35" borderId="0" xfId="0" applyFont="1" applyFill="1" applyAlignment="1">
      <alignment horizontal="left" vertical="center" wrapText="1"/>
    </xf>
    <xf numFmtId="0" fontId="40" fillId="35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9" fillId="35" borderId="0" xfId="0" applyFont="1" applyFill="1" applyAlignment="1">
      <alignment horizontal="center" vertical="center" wrapText="1"/>
    </xf>
    <xf numFmtId="0" fontId="49" fillId="35" borderId="0" xfId="0" applyFont="1" applyFill="1" applyAlignment="1">
      <alignment vertical="center" wrapText="1"/>
    </xf>
    <xf numFmtId="0" fontId="0" fillId="0" borderId="25" xfId="0" applyFill="1" applyBorder="1"/>
    <xf numFmtId="0" fontId="18" fillId="36" borderId="25" xfId="0" applyFont="1" applyFill="1" applyBorder="1"/>
    <xf numFmtId="0" fontId="0" fillId="0" borderId="0" xfId="0" applyFill="1" applyAlignment="1">
      <alignment wrapText="1"/>
    </xf>
    <xf numFmtId="0" fontId="0" fillId="0" borderId="25" xfId="0" applyFill="1" applyBorder="1" applyAlignment="1">
      <alignment horizontal="center"/>
    </xf>
    <xf numFmtId="0" fontId="0" fillId="0" borderId="25" xfId="0" applyFill="1" applyBorder="1" applyAlignment="1">
      <alignment horizontal="left" wrapText="1"/>
    </xf>
    <xf numFmtId="0" fontId="0" fillId="0" borderId="25" xfId="0" applyFill="1" applyBorder="1" applyAlignment="1">
      <alignment horizontal="left"/>
    </xf>
    <xf numFmtId="0" fontId="0" fillId="0" borderId="25" xfId="0" applyFill="1" applyBorder="1" applyAlignment="1">
      <alignment wrapText="1"/>
    </xf>
    <xf numFmtId="0" fontId="0" fillId="0" borderId="25" xfId="0" applyFill="1" applyBorder="1" applyAlignment="1">
      <alignment vertical="top" wrapText="1"/>
    </xf>
    <xf numFmtId="0" fontId="0" fillId="0" borderId="25" xfId="0" applyFill="1" applyBorder="1" applyAlignment="1">
      <alignment horizontal="center" wrapText="1"/>
    </xf>
    <xf numFmtId="0" fontId="0" fillId="0" borderId="25" xfId="0" applyFont="1" applyFill="1" applyBorder="1" applyAlignment="1">
      <alignment horizontal="left" wrapText="1"/>
    </xf>
    <xf numFmtId="0" fontId="43" fillId="0" borderId="25" xfId="0" applyFont="1" applyFill="1" applyBorder="1" applyAlignment="1">
      <alignment horizontal="left" wrapText="1"/>
    </xf>
    <xf numFmtId="0" fontId="14" fillId="0" borderId="25" xfId="0" applyFont="1" applyFill="1" applyBorder="1"/>
    <xf numFmtId="0" fontId="14" fillId="0" borderId="25" xfId="0" applyFont="1" applyFill="1" applyBorder="1" applyAlignment="1">
      <alignment wrapText="1"/>
    </xf>
    <xf numFmtId="0" fontId="0" fillId="0" borderId="25" xfId="0" applyFont="1" applyFill="1" applyBorder="1"/>
    <xf numFmtId="0" fontId="0" fillId="0" borderId="25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25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45" fillId="0" borderId="25" xfId="44" applyFont="1" applyFill="1" applyBorder="1"/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25" xfId="0" applyFont="1" applyFill="1" applyBorder="1" applyAlignment="1">
      <alignment horizontal="left"/>
    </xf>
    <xf numFmtId="0" fontId="0" fillId="0" borderId="25" xfId="0" applyFont="1" applyBorder="1"/>
    <xf numFmtId="0" fontId="0" fillId="0" borderId="25" xfId="0" applyFont="1" applyFill="1" applyBorder="1" applyAlignment="1">
      <alignment wrapText="1"/>
    </xf>
    <xf numFmtId="0" fontId="46" fillId="0" borderId="25" xfId="0" applyFont="1" applyFill="1" applyBorder="1"/>
    <xf numFmtId="0" fontId="46" fillId="0" borderId="0" xfId="0" applyFont="1"/>
    <xf numFmtId="0" fontId="0" fillId="38" borderId="25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4" xfId="0" applyFill="1" applyBorder="1"/>
    <xf numFmtId="0" fontId="0" fillId="0" borderId="34" xfId="0" applyFont="1" applyBorder="1"/>
    <xf numFmtId="0" fontId="0" fillId="0" borderId="34" xfId="0" applyFont="1" applyFill="1" applyBorder="1"/>
    <xf numFmtId="0" fontId="0" fillId="0" borderId="35" xfId="0" applyFill="1" applyBorder="1" applyAlignment="1">
      <alignment wrapText="1"/>
    </xf>
    <xf numFmtId="0" fontId="0" fillId="0" borderId="35" xfId="0" applyFill="1" applyBorder="1" applyAlignment="1">
      <alignment vertical="top" wrapText="1"/>
    </xf>
    <xf numFmtId="0" fontId="0" fillId="0" borderId="35" xfId="0" applyFont="1" applyFill="1" applyBorder="1" applyAlignment="1">
      <alignment wrapText="1"/>
    </xf>
    <xf numFmtId="0" fontId="43" fillId="0" borderId="35" xfId="0" applyFont="1" applyFill="1" applyBorder="1" applyAlignment="1">
      <alignment wrapText="1"/>
    </xf>
    <xf numFmtId="0" fontId="47" fillId="0" borderId="35" xfId="0" applyFont="1" applyFill="1" applyBorder="1" applyAlignment="1">
      <alignment wrapText="1"/>
    </xf>
    <xf numFmtId="0" fontId="0" fillId="38" borderId="25" xfId="0" applyFill="1" applyBorder="1" applyAlignment="1">
      <alignment horizontal="left" vertical="top" wrapText="1"/>
    </xf>
    <xf numFmtId="0" fontId="41" fillId="35" borderId="0" xfId="0" applyFont="1" applyFill="1" applyBorder="1" applyAlignment="1">
      <alignment vertical="center" wrapText="1"/>
    </xf>
    <xf numFmtId="0" fontId="40" fillId="35" borderId="0" xfId="0" applyFont="1" applyFill="1" applyBorder="1" applyAlignment="1">
      <alignment vertical="center" wrapText="1"/>
    </xf>
    <xf numFmtId="0" fontId="0" fillId="0" borderId="0" xfId="0"/>
    <xf numFmtId="0" fontId="0" fillId="38" borderId="0" xfId="0" applyFill="1"/>
    <xf numFmtId="0" fontId="0" fillId="38" borderId="34" xfId="0" applyFill="1" applyBorder="1"/>
    <xf numFmtId="0" fontId="0" fillId="38" borderId="35" xfId="0" applyFill="1" applyBorder="1" applyAlignment="1">
      <alignment wrapText="1"/>
    </xf>
    <xf numFmtId="0" fontId="0" fillId="0" borderId="25" xfId="0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wrapText="1"/>
    </xf>
    <xf numFmtId="0" fontId="0" fillId="0" borderId="36" xfId="0" applyFill="1" applyBorder="1" applyAlignment="1">
      <alignment horizontal="center"/>
    </xf>
    <xf numFmtId="0" fontId="0" fillId="0" borderId="36" xfId="0" applyFill="1" applyBorder="1"/>
    <xf numFmtId="0" fontId="0" fillId="0" borderId="36" xfId="0" applyBorder="1"/>
    <xf numFmtId="0" fontId="0" fillId="0" borderId="36" xfId="0" applyFill="1" applyBorder="1" applyAlignment="1">
      <alignment vertical="top" wrapText="1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left" wrapText="1"/>
    </xf>
    <xf numFmtId="0" fontId="0" fillId="0" borderId="19" xfId="0" applyFill="1" applyBorder="1"/>
    <xf numFmtId="0" fontId="0" fillId="0" borderId="36" xfId="0" applyBorder="1" applyAlignment="1">
      <alignment wrapText="1"/>
    </xf>
    <xf numFmtId="0" fontId="27" fillId="0" borderId="1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8" fillId="37" borderId="19" xfId="42" applyFont="1" applyFill="1" applyBorder="1" applyAlignment="1">
      <alignment horizontal="center" wrapText="1"/>
    </xf>
    <xf numFmtId="0" fontId="28" fillId="37" borderId="20" xfId="42" applyFont="1" applyFill="1" applyBorder="1" applyAlignment="1">
      <alignment horizontal="center" wrapText="1"/>
    </xf>
    <xf numFmtId="0" fontId="28" fillId="37" borderId="21" xfId="42" applyFont="1" applyFill="1" applyBorder="1" applyAlignment="1">
      <alignment horizontal="center" wrapText="1"/>
    </xf>
    <xf numFmtId="0" fontId="28" fillId="37" borderId="22" xfId="42" applyFont="1" applyFill="1" applyBorder="1" applyAlignment="1">
      <alignment horizontal="center" wrapText="1"/>
    </xf>
    <xf numFmtId="0" fontId="28" fillId="37" borderId="23" xfId="42" applyFont="1" applyFill="1" applyBorder="1" applyAlignment="1">
      <alignment horizontal="center" wrapText="1"/>
    </xf>
    <xf numFmtId="0" fontId="28" fillId="37" borderId="24" xfId="42" applyFont="1" applyFill="1" applyBorder="1" applyAlignment="1">
      <alignment horizontal="center" wrapText="1"/>
    </xf>
    <xf numFmtId="0" fontId="32" fillId="0" borderId="28" xfId="43" applyFont="1" applyBorder="1" applyAlignment="1">
      <alignment horizontal="center" vertical="top" wrapText="1"/>
    </xf>
    <xf numFmtId="0" fontId="32" fillId="0" borderId="29" xfId="43" applyFont="1" applyBorder="1" applyAlignment="1">
      <alignment horizontal="center" vertical="top" wrapText="1"/>
    </xf>
    <xf numFmtId="0" fontId="19" fillId="33" borderId="0" xfId="0" applyFont="1" applyFill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4" builtinId="8"/>
    <cellStyle name="Neutre" xfId="8" builtinId="28" customBuiltin="1"/>
    <cellStyle name="Normal" xfId="0" builtinId="0"/>
    <cellStyle name="Normal 2 2" xfId="43"/>
    <cellStyle name="Normal_AEA33_PD_RP_06_S1" xfId="4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8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OM%20TESU%20LION%20SEE44%20converged%20v2%20-%20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yp/Desktop/Domino-X%20-%20ICD%20Master_PMA_2023-06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log"/>
      <sheetName val="WBS GPAL"/>
      <sheetName val="WBS &quot;light&quot;"/>
      <sheetName val="0-Cost synthesis TESU"/>
      <sheetName val="1-Hyp"/>
      <sheetName val="2-Risk"/>
      <sheetName val="WP1010"/>
      <sheetName val="WP1020"/>
      <sheetName val="WP1050"/>
      <sheetName val="WP1060"/>
      <sheetName val="WP1100"/>
      <sheetName val="WP1200"/>
      <sheetName val="WP1300"/>
      <sheetName val="WP1400"/>
      <sheetName val="WP1500"/>
      <sheetName val="WP1800"/>
      <sheetName val="WP1B00"/>
      <sheetName val="WP1C00"/>
      <sheetName val="WP1D00"/>
      <sheetName val="WP2010"/>
      <sheetName val="WP2020"/>
      <sheetName val="WP2050"/>
      <sheetName val="WP2060"/>
      <sheetName val="WP2070"/>
      <sheetName val="WP2200"/>
      <sheetName val="WP2400"/>
      <sheetName val="WP25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3">
          <cell r="E83">
            <v>2039</v>
          </cell>
          <cell r="F83">
            <v>84.35</v>
          </cell>
          <cell r="G83">
            <v>0.08</v>
          </cell>
        </row>
        <row r="84">
          <cell r="E84">
            <v>2088</v>
          </cell>
          <cell r="F84">
            <v>92.45</v>
          </cell>
          <cell r="G84">
            <v>0.12</v>
          </cell>
        </row>
        <row r="85">
          <cell r="E85">
            <v>2112</v>
          </cell>
          <cell r="F85">
            <v>89</v>
          </cell>
          <cell r="G85">
            <v>0.16</v>
          </cell>
        </row>
        <row r="86">
          <cell r="E86">
            <v>2134</v>
          </cell>
          <cell r="F86">
            <v>90.5</v>
          </cell>
          <cell r="G86">
            <v>0.12</v>
          </cell>
        </row>
        <row r="87">
          <cell r="E87">
            <v>2210</v>
          </cell>
          <cell r="F87">
            <v>86.55</v>
          </cell>
          <cell r="G87">
            <v>0.17</v>
          </cell>
        </row>
        <row r="88">
          <cell r="E88">
            <v>2225</v>
          </cell>
          <cell r="F88">
            <v>86.17</v>
          </cell>
          <cell r="G88">
            <v>0.15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age"/>
      <sheetName val="Database export"/>
      <sheetName val="ICD Master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../.atlassian-companion/AppData/Local/Standard%20I.F/ESA%20Copernicus%20ICDs/Auxiliary%20Data%20Interface%20Delivery%20Point%20Specification_v1.2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ogcapi.ogc.org/processes/" TargetMode="External"/><Relationship Id="rId1" Type="http://schemas.openxmlformats.org/officeDocument/2006/relationships/hyperlink" Target="../.atlassian-companion/AppData/Local/Standard%20I.F/ESA%20Copernicus%20ICDs/Auxiliary%20Data%20Interface%20Delivery%20Point%20Specification_v1.2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../.atlassian-companion/AppData/Local/Standard%20I.F/ESA%20Copernicus%20ICDs/Auxiliary%20Data%20Interface%20Delivery%20Point%20Specification_v1.2.pdf" TargetMode="External"/><Relationship Id="rId4" Type="http://schemas.openxmlformats.org/officeDocument/2006/relationships/hyperlink" Target="../.atlassian-companion/AppData/Local/Standard%20I.F/ESA%20Copernicus%20ICDs/Auxiliary%20Data%20Interface%20Delivery%20Point%20Specification_v1.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39"/>
  <sheetViews>
    <sheetView workbookViewId="0"/>
  </sheetViews>
  <sheetFormatPr baseColWidth="10" defaultColWidth="11.453125" defaultRowHeight="14.5"/>
  <cols>
    <col min="1" max="1" width="11.453125" style="11"/>
    <col min="2" max="2" width="75.54296875" style="11" bestFit="1" customWidth="1"/>
    <col min="3" max="3" width="24.1796875" style="11" bestFit="1" customWidth="1"/>
    <col min="4" max="4" width="18.453125" style="11" customWidth="1"/>
    <col min="5" max="257" width="11.453125" style="11"/>
    <col min="258" max="258" width="90.1796875" style="11" customWidth="1"/>
    <col min="259" max="259" width="11.81640625" style="11" bestFit="1" customWidth="1"/>
    <col min="260" max="260" width="12.7265625" style="11" customWidth="1"/>
    <col min="261" max="513" width="11.453125" style="11"/>
    <col min="514" max="514" width="90.1796875" style="11" customWidth="1"/>
    <col min="515" max="515" width="11.81640625" style="11" bestFit="1" customWidth="1"/>
    <col min="516" max="516" width="12.7265625" style="11" customWidth="1"/>
    <col min="517" max="769" width="11.453125" style="11"/>
    <col min="770" max="770" width="90.1796875" style="11" customWidth="1"/>
    <col min="771" max="771" width="11.81640625" style="11" bestFit="1" customWidth="1"/>
    <col min="772" max="772" width="12.7265625" style="11" customWidth="1"/>
    <col min="773" max="1025" width="11.453125" style="11"/>
    <col min="1026" max="1026" width="90.1796875" style="11" customWidth="1"/>
    <col min="1027" max="1027" width="11.81640625" style="11" bestFit="1" customWidth="1"/>
    <col min="1028" max="1028" width="12.7265625" style="11" customWidth="1"/>
    <col min="1029" max="1281" width="11.453125" style="11"/>
    <col min="1282" max="1282" width="90.1796875" style="11" customWidth="1"/>
    <col min="1283" max="1283" width="11.81640625" style="11" bestFit="1" customWidth="1"/>
    <col min="1284" max="1284" width="12.7265625" style="11" customWidth="1"/>
    <col min="1285" max="1537" width="11.453125" style="11"/>
    <col min="1538" max="1538" width="90.1796875" style="11" customWidth="1"/>
    <col min="1539" max="1539" width="11.81640625" style="11" bestFit="1" customWidth="1"/>
    <col min="1540" max="1540" width="12.7265625" style="11" customWidth="1"/>
    <col min="1541" max="1793" width="11.453125" style="11"/>
    <col min="1794" max="1794" width="90.1796875" style="11" customWidth="1"/>
    <col min="1795" max="1795" width="11.81640625" style="11" bestFit="1" customWidth="1"/>
    <col min="1796" max="1796" width="12.7265625" style="11" customWidth="1"/>
    <col min="1797" max="2049" width="11.453125" style="11"/>
    <col min="2050" max="2050" width="90.1796875" style="11" customWidth="1"/>
    <col min="2051" max="2051" width="11.81640625" style="11" bestFit="1" customWidth="1"/>
    <col min="2052" max="2052" width="12.7265625" style="11" customWidth="1"/>
    <col min="2053" max="2305" width="11.453125" style="11"/>
    <col min="2306" max="2306" width="90.1796875" style="11" customWidth="1"/>
    <col min="2307" max="2307" width="11.81640625" style="11" bestFit="1" customWidth="1"/>
    <col min="2308" max="2308" width="12.7265625" style="11" customWidth="1"/>
    <col min="2309" max="2561" width="11.453125" style="11"/>
    <col min="2562" max="2562" width="90.1796875" style="11" customWidth="1"/>
    <col min="2563" max="2563" width="11.81640625" style="11" bestFit="1" customWidth="1"/>
    <col min="2564" max="2564" width="12.7265625" style="11" customWidth="1"/>
    <col min="2565" max="2817" width="11.453125" style="11"/>
    <col min="2818" max="2818" width="90.1796875" style="11" customWidth="1"/>
    <col min="2819" max="2819" width="11.81640625" style="11" bestFit="1" customWidth="1"/>
    <col min="2820" max="2820" width="12.7265625" style="11" customWidth="1"/>
    <col min="2821" max="3073" width="11.453125" style="11"/>
    <col min="3074" max="3074" width="90.1796875" style="11" customWidth="1"/>
    <col min="3075" max="3075" width="11.81640625" style="11" bestFit="1" customWidth="1"/>
    <col min="3076" max="3076" width="12.7265625" style="11" customWidth="1"/>
    <col min="3077" max="3329" width="11.453125" style="11"/>
    <col min="3330" max="3330" width="90.1796875" style="11" customWidth="1"/>
    <col min="3331" max="3331" width="11.81640625" style="11" bestFit="1" customWidth="1"/>
    <col min="3332" max="3332" width="12.7265625" style="11" customWidth="1"/>
    <col min="3333" max="3585" width="11.453125" style="11"/>
    <col min="3586" max="3586" width="90.1796875" style="11" customWidth="1"/>
    <col min="3587" max="3587" width="11.81640625" style="11" bestFit="1" customWidth="1"/>
    <col min="3588" max="3588" width="12.7265625" style="11" customWidth="1"/>
    <col min="3589" max="3841" width="11.453125" style="11"/>
    <col min="3842" max="3842" width="90.1796875" style="11" customWidth="1"/>
    <col min="3843" max="3843" width="11.81640625" style="11" bestFit="1" customWidth="1"/>
    <col min="3844" max="3844" width="12.7265625" style="11" customWidth="1"/>
    <col min="3845" max="4097" width="11.453125" style="11"/>
    <col min="4098" max="4098" width="90.1796875" style="11" customWidth="1"/>
    <col min="4099" max="4099" width="11.81640625" style="11" bestFit="1" customWidth="1"/>
    <col min="4100" max="4100" width="12.7265625" style="11" customWidth="1"/>
    <col min="4101" max="4353" width="11.453125" style="11"/>
    <col min="4354" max="4354" width="90.1796875" style="11" customWidth="1"/>
    <col min="4355" max="4355" width="11.81640625" style="11" bestFit="1" customWidth="1"/>
    <col min="4356" max="4356" width="12.7265625" style="11" customWidth="1"/>
    <col min="4357" max="4609" width="11.453125" style="11"/>
    <col min="4610" max="4610" width="90.1796875" style="11" customWidth="1"/>
    <col min="4611" max="4611" width="11.81640625" style="11" bestFit="1" customWidth="1"/>
    <col min="4612" max="4612" width="12.7265625" style="11" customWidth="1"/>
    <col min="4613" max="4865" width="11.453125" style="11"/>
    <col min="4866" max="4866" width="90.1796875" style="11" customWidth="1"/>
    <col min="4867" max="4867" width="11.81640625" style="11" bestFit="1" customWidth="1"/>
    <col min="4868" max="4868" width="12.7265625" style="11" customWidth="1"/>
    <col min="4869" max="5121" width="11.453125" style="11"/>
    <col min="5122" max="5122" width="90.1796875" style="11" customWidth="1"/>
    <col min="5123" max="5123" width="11.81640625" style="11" bestFit="1" customWidth="1"/>
    <col min="5124" max="5124" width="12.7265625" style="11" customWidth="1"/>
    <col min="5125" max="5377" width="11.453125" style="11"/>
    <col min="5378" max="5378" width="90.1796875" style="11" customWidth="1"/>
    <col min="5379" max="5379" width="11.81640625" style="11" bestFit="1" customWidth="1"/>
    <col min="5380" max="5380" width="12.7265625" style="11" customWidth="1"/>
    <col min="5381" max="5633" width="11.453125" style="11"/>
    <col min="5634" max="5634" width="90.1796875" style="11" customWidth="1"/>
    <col min="5635" max="5635" width="11.81640625" style="11" bestFit="1" customWidth="1"/>
    <col min="5636" max="5636" width="12.7265625" style="11" customWidth="1"/>
    <col min="5637" max="5889" width="11.453125" style="11"/>
    <col min="5890" max="5890" width="90.1796875" style="11" customWidth="1"/>
    <col min="5891" max="5891" width="11.81640625" style="11" bestFit="1" customWidth="1"/>
    <col min="5892" max="5892" width="12.7265625" style="11" customWidth="1"/>
    <col min="5893" max="6145" width="11.453125" style="11"/>
    <col min="6146" max="6146" width="90.1796875" style="11" customWidth="1"/>
    <col min="6147" max="6147" width="11.81640625" style="11" bestFit="1" customWidth="1"/>
    <col min="6148" max="6148" width="12.7265625" style="11" customWidth="1"/>
    <col min="6149" max="6401" width="11.453125" style="11"/>
    <col min="6402" max="6402" width="90.1796875" style="11" customWidth="1"/>
    <col min="6403" max="6403" width="11.81640625" style="11" bestFit="1" customWidth="1"/>
    <col min="6404" max="6404" width="12.7265625" style="11" customWidth="1"/>
    <col min="6405" max="6657" width="11.453125" style="11"/>
    <col min="6658" max="6658" width="90.1796875" style="11" customWidth="1"/>
    <col min="6659" max="6659" width="11.81640625" style="11" bestFit="1" customWidth="1"/>
    <col min="6660" max="6660" width="12.7265625" style="11" customWidth="1"/>
    <col min="6661" max="6913" width="11.453125" style="11"/>
    <col min="6914" max="6914" width="90.1796875" style="11" customWidth="1"/>
    <col min="6915" max="6915" width="11.81640625" style="11" bestFit="1" customWidth="1"/>
    <col min="6916" max="6916" width="12.7265625" style="11" customWidth="1"/>
    <col min="6917" max="7169" width="11.453125" style="11"/>
    <col min="7170" max="7170" width="90.1796875" style="11" customWidth="1"/>
    <col min="7171" max="7171" width="11.81640625" style="11" bestFit="1" customWidth="1"/>
    <col min="7172" max="7172" width="12.7265625" style="11" customWidth="1"/>
    <col min="7173" max="7425" width="11.453125" style="11"/>
    <col min="7426" max="7426" width="90.1796875" style="11" customWidth="1"/>
    <col min="7427" max="7427" width="11.81640625" style="11" bestFit="1" customWidth="1"/>
    <col min="7428" max="7428" width="12.7265625" style="11" customWidth="1"/>
    <col min="7429" max="7681" width="11.453125" style="11"/>
    <col min="7682" max="7682" width="90.1796875" style="11" customWidth="1"/>
    <col min="7683" max="7683" width="11.81640625" style="11" bestFit="1" customWidth="1"/>
    <col min="7684" max="7684" width="12.7265625" style="11" customWidth="1"/>
    <col min="7685" max="7937" width="11.453125" style="11"/>
    <col min="7938" max="7938" width="90.1796875" style="11" customWidth="1"/>
    <col min="7939" max="7939" width="11.81640625" style="11" bestFit="1" customWidth="1"/>
    <col min="7940" max="7940" width="12.7265625" style="11" customWidth="1"/>
    <col min="7941" max="8193" width="11.453125" style="11"/>
    <col min="8194" max="8194" width="90.1796875" style="11" customWidth="1"/>
    <col min="8195" max="8195" width="11.81640625" style="11" bestFit="1" customWidth="1"/>
    <col min="8196" max="8196" width="12.7265625" style="11" customWidth="1"/>
    <col min="8197" max="8449" width="11.453125" style="11"/>
    <col min="8450" max="8450" width="90.1796875" style="11" customWidth="1"/>
    <col min="8451" max="8451" width="11.81640625" style="11" bestFit="1" customWidth="1"/>
    <col min="8452" max="8452" width="12.7265625" style="11" customWidth="1"/>
    <col min="8453" max="8705" width="11.453125" style="11"/>
    <col min="8706" max="8706" width="90.1796875" style="11" customWidth="1"/>
    <col min="8707" max="8707" width="11.81640625" style="11" bestFit="1" customWidth="1"/>
    <col min="8708" max="8708" width="12.7265625" style="11" customWidth="1"/>
    <col min="8709" max="8961" width="11.453125" style="11"/>
    <col min="8962" max="8962" width="90.1796875" style="11" customWidth="1"/>
    <col min="8963" max="8963" width="11.81640625" style="11" bestFit="1" customWidth="1"/>
    <col min="8964" max="8964" width="12.7265625" style="11" customWidth="1"/>
    <col min="8965" max="9217" width="11.453125" style="11"/>
    <col min="9218" max="9218" width="90.1796875" style="11" customWidth="1"/>
    <col min="9219" max="9219" width="11.81640625" style="11" bestFit="1" customWidth="1"/>
    <col min="9220" max="9220" width="12.7265625" style="11" customWidth="1"/>
    <col min="9221" max="9473" width="11.453125" style="11"/>
    <col min="9474" max="9474" width="90.1796875" style="11" customWidth="1"/>
    <col min="9475" max="9475" width="11.81640625" style="11" bestFit="1" customWidth="1"/>
    <col min="9476" max="9476" width="12.7265625" style="11" customWidth="1"/>
    <col min="9477" max="9729" width="11.453125" style="11"/>
    <col min="9730" max="9730" width="90.1796875" style="11" customWidth="1"/>
    <col min="9731" max="9731" width="11.81640625" style="11" bestFit="1" customWidth="1"/>
    <col min="9732" max="9732" width="12.7265625" style="11" customWidth="1"/>
    <col min="9733" max="9985" width="11.453125" style="11"/>
    <col min="9986" max="9986" width="90.1796875" style="11" customWidth="1"/>
    <col min="9987" max="9987" width="11.81640625" style="11" bestFit="1" customWidth="1"/>
    <col min="9988" max="9988" width="12.7265625" style="11" customWidth="1"/>
    <col min="9989" max="10241" width="11.453125" style="11"/>
    <col min="10242" max="10242" width="90.1796875" style="11" customWidth="1"/>
    <col min="10243" max="10243" width="11.81640625" style="11" bestFit="1" customWidth="1"/>
    <col min="10244" max="10244" width="12.7265625" style="11" customWidth="1"/>
    <col min="10245" max="10497" width="11.453125" style="11"/>
    <col min="10498" max="10498" width="90.1796875" style="11" customWidth="1"/>
    <col min="10499" max="10499" width="11.81640625" style="11" bestFit="1" customWidth="1"/>
    <col min="10500" max="10500" width="12.7265625" style="11" customWidth="1"/>
    <col min="10501" max="10753" width="11.453125" style="11"/>
    <col min="10754" max="10754" width="90.1796875" style="11" customWidth="1"/>
    <col min="10755" max="10755" width="11.81640625" style="11" bestFit="1" customWidth="1"/>
    <col min="10756" max="10756" width="12.7265625" style="11" customWidth="1"/>
    <col min="10757" max="11009" width="11.453125" style="11"/>
    <col min="11010" max="11010" width="90.1796875" style="11" customWidth="1"/>
    <col min="11011" max="11011" width="11.81640625" style="11" bestFit="1" customWidth="1"/>
    <col min="11012" max="11012" width="12.7265625" style="11" customWidth="1"/>
    <col min="11013" max="11265" width="11.453125" style="11"/>
    <col min="11266" max="11266" width="90.1796875" style="11" customWidth="1"/>
    <col min="11267" max="11267" width="11.81640625" style="11" bestFit="1" customWidth="1"/>
    <col min="11268" max="11268" width="12.7265625" style="11" customWidth="1"/>
    <col min="11269" max="11521" width="11.453125" style="11"/>
    <col min="11522" max="11522" width="90.1796875" style="11" customWidth="1"/>
    <col min="11523" max="11523" width="11.81640625" style="11" bestFit="1" customWidth="1"/>
    <col min="11524" max="11524" width="12.7265625" style="11" customWidth="1"/>
    <col min="11525" max="11777" width="11.453125" style="11"/>
    <col min="11778" max="11778" width="90.1796875" style="11" customWidth="1"/>
    <col min="11779" max="11779" width="11.81640625" style="11" bestFit="1" customWidth="1"/>
    <col min="11780" max="11780" width="12.7265625" style="11" customWidth="1"/>
    <col min="11781" max="12033" width="11.453125" style="11"/>
    <col min="12034" max="12034" width="90.1796875" style="11" customWidth="1"/>
    <col min="12035" max="12035" width="11.81640625" style="11" bestFit="1" customWidth="1"/>
    <col min="12036" max="12036" width="12.7265625" style="11" customWidth="1"/>
    <col min="12037" max="12289" width="11.453125" style="11"/>
    <col min="12290" max="12290" width="90.1796875" style="11" customWidth="1"/>
    <col min="12291" max="12291" width="11.81640625" style="11" bestFit="1" customWidth="1"/>
    <col min="12292" max="12292" width="12.7265625" style="11" customWidth="1"/>
    <col min="12293" max="12545" width="11.453125" style="11"/>
    <col min="12546" max="12546" width="90.1796875" style="11" customWidth="1"/>
    <col min="12547" max="12547" width="11.81640625" style="11" bestFit="1" customWidth="1"/>
    <col min="12548" max="12548" width="12.7265625" style="11" customWidth="1"/>
    <col min="12549" max="12801" width="11.453125" style="11"/>
    <col min="12802" max="12802" width="90.1796875" style="11" customWidth="1"/>
    <col min="12803" max="12803" width="11.81640625" style="11" bestFit="1" customWidth="1"/>
    <col min="12804" max="12804" width="12.7265625" style="11" customWidth="1"/>
    <col min="12805" max="13057" width="11.453125" style="11"/>
    <col min="13058" max="13058" width="90.1796875" style="11" customWidth="1"/>
    <col min="13059" max="13059" width="11.81640625" style="11" bestFit="1" customWidth="1"/>
    <col min="13060" max="13060" width="12.7265625" style="11" customWidth="1"/>
    <col min="13061" max="13313" width="11.453125" style="11"/>
    <col min="13314" max="13314" width="90.1796875" style="11" customWidth="1"/>
    <col min="13315" max="13315" width="11.81640625" style="11" bestFit="1" customWidth="1"/>
    <col min="13316" max="13316" width="12.7265625" style="11" customWidth="1"/>
    <col min="13317" max="13569" width="11.453125" style="11"/>
    <col min="13570" max="13570" width="90.1796875" style="11" customWidth="1"/>
    <col min="13571" max="13571" width="11.81640625" style="11" bestFit="1" customWidth="1"/>
    <col min="13572" max="13572" width="12.7265625" style="11" customWidth="1"/>
    <col min="13573" max="13825" width="11.453125" style="11"/>
    <col min="13826" max="13826" width="90.1796875" style="11" customWidth="1"/>
    <col min="13827" max="13827" width="11.81640625" style="11" bestFit="1" customWidth="1"/>
    <col min="13828" max="13828" width="12.7265625" style="11" customWidth="1"/>
    <col min="13829" max="14081" width="11.453125" style="11"/>
    <col min="14082" max="14082" width="90.1796875" style="11" customWidth="1"/>
    <col min="14083" max="14083" width="11.81640625" style="11" bestFit="1" customWidth="1"/>
    <col min="14084" max="14084" width="12.7265625" style="11" customWidth="1"/>
    <col min="14085" max="14337" width="11.453125" style="11"/>
    <col min="14338" max="14338" width="90.1796875" style="11" customWidth="1"/>
    <col min="14339" max="14339" width="11.81640625" style="11" bestFit="1" customWidth="1"/>
    <col min="14340" max="14340" width="12.7265625" style="11" customWidth="1"/>
    <col min="14341" max="14593" width="11.453125" style="11"/>
    <col min="14594" max="14594" width="90.1796875" style="11" customWidth="1"/>
    <col min="14595" max="14595" width="11.81640625" style="11" bestFit="1" customWidth="1"/>
    <col min="14596" max="14596" width="12.7265625" style="11" customWidth="1"/>
    <col min="14597" max="14849" width="11.453125" style="11"/>
    <col min="14850" max="14850" width="90.1796875" style="11" customWidth="1"/>
    <col min="14851" max="14851" width="11.81640625" style="11" bestFit="1" customWidth="1"/>
    <col min="14852" max="14852" width="12.7265625" style="11" customWidth="1"/>
    <col min="14853" max="15105" width="11.453125" style="11"/>
    <col min="15106" max="15106" width="90.1796875" style="11" customWidth="1"/>
    <col min="15107" max="15107" width="11.81640625" style="11" bestFit="1" customWidth="1"/>
    <col min="15108" max="15108" width="12.7265625" style="11" customWidth="1"/>
    <col min="15109" max="15361" width="11.453125" style="11"/>
    <col min="15362" max="15362" width="90.1796875" style="11" customWidth="1"/>
    <col min="15363" max="15363" width="11.81640625" style="11" bestFit="1" customWidth="1"/>
    <col min="15364" max="15364" width="12.7265625" style="11" customWidth="1"/>
    <col min="15365" max="15617" width="11.453125" style="11"/>
    <col min="15618" max="15618" width="90.1796875" style="11" customWidth="1"/>
    <col min="15619" max="15619" width="11.81640625" style="11" bestFit="1" customWidth="1"/>
    <col min="15620" max="15620" width="12.7265625" style="11" customWidth="1"/>
    <col min="15621" max="15873" width="11.453125" style="11"/>
    <col min="15874" max="15874" width="90.1796875" style="11" customWidth="1"/>
    <col min="15875" max="15875" width="11.81640625" style="11" bestFit="1" customWidth="1"/>
    <col min="15876" max="15876" width="12.7265625" style="11" customWidth="1"/>
    <col min="15877" max="16129" width="11.453125" style="11"/>
    <col min="16130" max="16130" width="90.1796875" style="11" customWidth="1"/>
    <col min="16131" max="16131" width="11.81640625" style="11" bestFit="1" customWidth="1"/>
    <col min="16132" max="16132" width="12.7265625" style="11" customWidth="1"/>
    <col min="16133" max="16384" width="11.453125" style="11"/>
  </cols>
  <sheetData>
    <row r="1" spans="1:6">
      <c r="A1" s="8"/>
      <c r="B1" s="9"/>
      <c r="C1" s="10"/>
      <c r="D1" s="10"/>
      <c r="E1" s="10"/>
      <c r="F1" s="10"/>
    </row>
    <row r="2" spans="1:6" ht="15" thickBot="1">
      <c r="A2" s="10"/>
      <c r="B2" s="9"/>
      <c r="C2" s="10"/>
      <c r="D2" s="10"/>
      <c r="E2" s="10"/>
      <c r="F2" s="10"/>
    </row>
    <row r="3" spans="1:6" ht="33.75" customHeight="1">
      <c r="A3" s="10"/>
      <c r="B3" s="12"/>
      <c r="C3" s="13" t="s">
        <v>67</v>
      </c>
      <c r="D3" s="14"/>
      <c r="E3" s="10"/>
      <c r="F3" s="10"/>
    </row>
    <row r="4" spans="1:6">
      <c r="A4" s="10"/>
      <c r="B4" s="137"/>
      <c r="C4" s="15" t="s">
        <v>68</v>
      </c>
      <c r="D4" s="16"/>
      <c r="E4" s="10"/>
      <c r="F4" s="10"/>
    </row>
    <row r="5" spans="1:6">
      <c r="A5" s="10"/>
      <c r="B5" s="137"/>
      <c r="C5" s="17" t="s">
        <v>69</v>
      </c>
      <c r="D5" s="18"/>
      <c r="E5" s="10"/>
      <c r="F5" s="10"/>
    </row>
    <row r="6" spans="1:6" ht="15" thickBot="1">
      <c r="A6" s="10"/>
      <c r="B6" s="138"/>
      <c r="C6" s="19" t="s">
        <v>70</v>
      </c>
      <c r="D6" s="20"/>
      <c r="E6" s="10"/>
      <c r="F6" s="10"/>
    </row>
    <row r="7" spans="1:6">
      <c r="A7" s="21"/>
      <c r="B7" s="22"/>
      <c r="C7" s="21"/>
      <c r="D7" s="21"/>
      <c r="E7" s="21"/>
      <c r="F7" s="21"/>
    </row>
    <row r="8" spans="1:6" ht="15" customHeight="1">
      <c r="A8" s="10"/>
      <c r="B8" s="139" t="s">
        <v>71</v>
      </c>
      <c r="C8" s="140"/>
      <c r="D8" s="141"/>
      <c r="E8" s="10"/>
      <c r="F8" s="10"/>
    </row>
    <row r="9" spans="1:6">
      <c r="A9" s="10"/>
      <c r="B9" s="142"/>
      <c r="C9" s="143"/>
      <c r="D9" s="144"/>
      <c r="E9" s="10"/>
      <c r="F9" s="10"/>
    </row>
    <row r="10" spans="1:6" ht="15.5">
      <c r="A10" s="10"/>
      <c r="B10" s="23" t="s">
        <v>72</v>
      </c>
      <c r="C10" s="23" t="s">
        <v>73</v>
      </c>
      <c r="D10" s="23" t="s">
        <v>74</v>
      </c>
      <c r="E10" s="10"/>
      <c r="F10" s="10"/>
    </row>
    <row r="11" spans="1:6">
      <c r="A11" s="10"/>
      <c r="B11" s="24" t="s">
        <v>75</v>
      </c>
      <c r="C11" s="25"/>
      <c r="D11" s="26"/>
      <c r="E11" s="10"/>
      <c r="F11" s="10"/>
    </row>
    <row r="12" spans="1:6">
      <c r="A12" s="10"/>
      <c r="B12" s="27" t="s">
        <v>76</v>
      </c>
      <c r="C12" s="26"/>
      <c r="D12" s="26"/>
      <c r="E12" s="10"/>
      <c r="F12" s="10"/>
    </row>
    <row r="13" spans="1:6">
      <c r="A13" s="10"/>
      <c r="B13" s="27" t="s">
        <v>77</v>
      </c>
      <c r="C13" s="26"/>
      <c r="D13" s="26"/>
      <c r="E13" s="10"/>
      <c r="F13" s="10"/>
    </row>
    <row r="14" spans="1:6">
      <c r="A14" s="28"/>
      <c r="B14" s="27" t="s">
        <v>78</v>
      </c>
      <c r="C14" s="29"/>
      <c r="D14" s="26"/>
      <c r="E14" s="10"/>
      <c r="F14" s="10"/>
    </row>
    <row r="15" spans="1:6">
      <c r="A15" s="28"/>
      <c r="B15" s="27" t="s">
        <v>79</v>
      </c>
      <c r="C15" s="29"/>
      <c r="D15" s="26"/>
      <c r="E15" s="10"/>
      <c r="F15" s="10"/>
    </row>
    <row r="16" spans="1:6">
      <c r="A16" s="30"/>
      <c r="B16" s="31"/>
      <c r="C16" s="32"/>
      <c r="D16" s="10"/>
      <c r="E16" s="10"/>
      <c r="F16" s="10"/>
    </row>
    <row r="17" spans="1:6">
      <c r="A17" s="28"/>
      <c r="B17" s="31"/>
      <c r="C17" s="32"/>
      <c r="D17" s="10"/>
      <c r="E17" s="10"/>
      <c r="F17" s="10"/>
    </row>
    <row r="18" spans="1:6" ht="15" thickBot="1">
      <c r="B18" s="33"/>
      <c r="C18" s="32"/>
      <c r="D18" s="10"/>
      <c r="E18" s="10"/>
      <c r="F18" s="10"/>
    </row>
    <row r="19" spans="1:6" ht="15" thickBot="1">
      <c r="A19" s="10"/>
      <c r="B19" s="34" t="s">
        <v>80</v>
      </c>
      <c r="C19" s="145" t="s">
        <v>81</v>
      </c>
      <c r="D19" s="146"/>
      <c r="E19" s="10"/>
      <c r="F19" s="10"/>
    </row>
    <row r="20" spans="1:6" ht="15" thickBot="1">
      <c r="A20" s="10"/>
      <c r="B20" s="35"/>
      <c r="C20" s="36" t="s">
        <v>82</v>
      </c>
      <c r="D20" s="37" t="s">
        <v>83</v>
      </c>
      <c r="E20" s="10"/>
      <c r="F20" s="10"/>
    </row>
    <row r="21" spans="1:6">
      <c r="A21" s="10"/>
      <c r="B21" s="38" t="s">
        <v>84</v>
      </c>
      <c r="C21" s="39"/>
      <c r="D21" s="40"/>
      <c r="E21" s="10"/>
      <c r="F21" s="10"/>
    </row>
    <row r="22" spans="1:6">
      <c r="A22" s="10"/>
      <c r="B22" s="41" t="s">
        <v>85</v>
      </c>
      <c r="C22" s="39" t="s">
        <v>86</v>
      </c>
      <c r="D22" s="42"/>
      <c r="E22" s="10"/>
      <c r="F22" s="10"/>
    </row>
    <row r="23" spans="1:6">
      <c r="A23" s="10"/>
      <c r="B23" s="41"/>
      <c r="C23" s="39"/>
      <c r="D23" s="42"/>
      <c r="E23" s="10"/>
      <c r="F23" s="10"/>
    </row>
    <row r="24" spans="1:6">
      <c r="A24" s="10"/>
      <c r="B24" s="41"/>
      <c r="C24" s="39"/>
      <c r="D24" s="42"/>
      <c r="E24" s="10"/>
      <c r="F24" s="10"/>
    </row>
    <row r="25" spans="1:6">
      <c r="A25" s="10"/>
      <c r="B25" s="41"/>
      <c r="C25" s="39"/>
      <c r="D25" s="42"/>
      <c r="E25" s="10"/>
      <c r="F25" s="10"/>
    </row>
    <row r="26" spans="1:6">
      <c r="A26" s="10"/>
      <c r="B26" s="38" t="s">
        <v>84</v>
      </c>
      <c r="C26" s="39"/>
      <c r="D26" s="42"/>
      <c r="E26" s="10"/>
      <c r="F26" s="10"/>
    </row>
    <row r="27" spans="1:6">
      <c r="A27" s="10"/>
      <c r="B27" s="41" t="s">
        <v>85</v>
      </c>
      <c r="C27" s="39"/>
      <c r="D27" s="42" t="s">
        <v>86</v>
      </c>
      <c r="E27" s="10"/>
      <c r="F27" s="10"/>
    </row>
    <row r="28" spans="1:6">
      <c r="A28" s="10"/>
      <c r="B28" s="41"/>
      <c r="C28" s="39"/>
      <c r="D28" s="42"/>
      <c r="E28" s="10"/>
      <c r="F28" s="10"/>
    </row>
    <row r="29" spans="1:6" ht="15" thickBot="1">
      <c r="A29" s="10"/>
      <c r="B29" s="43"/>
      <c r="C29" s="44"/>
      <c r="D29" s="45"/>
      <c r="E29" s="10"/>
      <c r="F29" s="10"/>
    </row>
    <row r="30" spans="1:6">
      <c r="A30" s="10"/>
      <c r="B30" s="46"/>
      <c r="E30" s="10"/>
      <c r="F30" s="10"/>
    </row>
    <row r="31" spans="1:6">
      <c r="A31" s="10"/>
      <c r="B31" s="9"/>
      <c r="C31" s="10"/>
      <c r="D31" s="10"/>
      <c r="E31" s="10"/>
      <c r="F31" s="10"/>
    </row>
    <row r="32" spans="1:6">
      <c r="A32" s="10"/>
    </row>
    <row r="34" spans="2:4">
      <c r="B34" s="47" t="s">
        <v>87</v>
      </c>
      <c r="C34" s="6"/>
      <c r="D34" s="6"/>
    </row>
    <row r="35" spans="2:4">
      <c r="B35" s="48" t="s">
        <v>88</v>
      </c>
      <c r="C35" s="6"/>
      <c r="D35" s="6"/>
    </row>
    <row r="36" spans="2:4">
      <c r="B36" s="48" t="s">
        <v>89</v>
      </c>
      <c r="C36" s="6"/>
      <c r="D36" s="6"/>
    </row>
    <row r="37" spans="2:4">
      <c r="B37" s="49" t="s">
        <v>90</v>
      </c>
      <c r="C37" s="6"/>
      <c r="D37" s="6"/>
    </row>
    <row r="38" spans="2:4">
      <c r="B38" s="6"/>
      <c r="C38" s="47" t="s">
        <v>91</v>
      </c>
      <c r="D38" s="6"/>
    </row>
    <row r="39" spans="2:4">
      <c r="B39" s="6"/>
      <c r="C39" s="50" t="s">
        <v>92</v>
      </c>
      <c r="D39" s="48"/>
    </row>
  </sheetData>
  <mergeCells count="3">
    <mergeCell ref="B4:B6"/>
    <mergeCell ref="B8:D9"/>
    <mergeCell ref="C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>
      <selection sqref="A1:XFD1048576"/>
    </sheetView>
  </sheetViews>
  <sheetFormatPr baseColWidth="10" defaultColWidth="11.453125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140"/>
  <sheetViews>
    <sheetView topLeftCell="A112" zoomScale="145" zoomScaleNormal="145" workbookViewId="0">
      <selection activeCell="L140" sqref="L140"/>
    </sheetView>
  </sheetViews>
  <sheetFormatPr baseColWidth="10" defaultColWidth="11.453125" defaultRowHeight="14.5"/>
  <cols>
    <col min="1" max="1" width="11.453125" style="63"/>
    <col min="2" max="2" width="65.7265625" style="7" customWidth="1"/>
    <col min="3" max="3" width="2.1796875" style="4" customWidth="1"/>
    <col min="4" max="4" width="35.54296875" bestFit="1" customWidth="1"/>
    <col min="6" max="6" width="37.1796875" bestFit="1" customWidth="1"/>
    <col min="7" max="7" width="11.453125" style="63" bestFit="1" customWidth="1"/>
    <col min="9" max="9" width="39.26953125" customWidth="1"/>
    <col min="10" max="10" width="11.453125" style="63" bestFit="1" customWidth="1"/>
    <col min="12" max="12" width="193.7265625" style="7" bestFit="1" customWidth="1"/>
  </cols>
  <sheetData>
    <row r="1" spans="1:12" s="1" customFormat="1">
      <c r="A1" s="63"/>
      <c r="B1" s="84"/>
      <c r="C1" s="3"/>
      <c r="D1" s="3"/>
      <c r="G1" s="63"/>
      <c r="J1" s="63"/>
      <c r="L1" s="7"/>
    </row>
    <row r="2" spans="1:12">
      <c r="B2" s="84"/>
      <c r="C2" s="3"/>
      <c r="D2" s="3"/>
      <c r="E2" t="s">
        <v>0</v>
      </c>
      <c r="F2" t="s">
        <v>1</v>
      </c>
      <c r="H2" t="s">
        <v>2</v>
      </c>
      <c r="I2" t="s">
        <v>3</v>
      </c>
      <c r="K2" s="6" t="s">
        <v>2</v>
      </c>
      <c r="L2" s="7" t="s">
        <v>4</v>
      </c>
    </row>
    <row r="3" spans="1:12" s="1" customFormat="1" ht="9.65" customHeight="1">
      <c r="A3" s="63"/>
      <c r="B3" s="7"/>
      <c r="C3" s="4"/>
      <c r="D3" s="4"/>
      <c r="E3" s="4"/>
      <c r="F3" s="4"/>
      <c r="G3" s="64"/>
      <c r="H3" s="4"/>
      <c r="I3" s="4"/>
      <c r="J3" s="64"/>
      <c r="K3" s="4"/>
      <c r="L3" s="54"/>
    </row>
    <row r="4" spans="1:12" s="2" customFormat="1" ht="18.5">
      <c r="A4" s="75"/>
      <c r="B4" s="55"/>
      <c r="C4" s="5"/>
      <c r="F4" s="148" t="s">
        <v>15</v>
      </c>
      <c r="G4" s="148"/>
      <c r="H4" s="148"/>
      <c r="I4" s="147" t="s">
        <v>16</v>
      </c>
      <c r="J4" s="147"/>
      <c r="K4" s="147"/>
      <c r="L4" s="55"/>
    </row>
    <row r="5" spans="1:12" s="57" customFormat="1" ht="43.5">
      <c r="A5" s="65" t="s">
        <v>56</v>
      </c>
      <c r="B5" s="56" t="s">
        <v>43</v>
      </c>
      <c r="C5" s="5"/>
      <c r="D5" s="56" t="s">
        <v>13</v>
      </c>
      <c r="E5" s="56" t="s">
        <v>14</v>
      </c>
      <c r="F5" s="56" t="s">
        <v>24</v>
      </c>
      <c r="G5" s="65" t="s">
        <v>17</v>
      </c>
      <c r="H5" s="56" t="s">
        <v>25</v>
      </c>
      <c r="I5" s="56" t="s">
        <v>24</v>
      </c>
      <c r="J5" s="65" t="s">
        <v>17</v>
      </c>
      <c r="K5" s="56" t="s">
        <v>25</v>
      </c>
      <c r="L5" s="56" t="s">
        <v>26</v>
      </c>
    </row>
    <row r="6" spans="1:12" ht="18.5">
      <c r="A6" s="68"/>
      <c r="B6" s="67"/>
      <c r="C6" s="83"/>
      <c r="D6" s="66"/>
      <c r="E6" s="66"/>
      <c r="F6" s="66"/>
      <c r="G6" s="68"/>
      <c r="H6" s="66"/>
      <c r="I6" s="66"/>
      <c r="J6" s="68"/>
      <c r="K6" s="66"/>
      <c r="L6" s="67"/>
    </row>
    <row r="7" spans="1:12">
      <c r="A7" s="70" t="str">
        <f>IF(NOT(ISNA(VLOOKUP(B7, 'ICD Master'!B:B,1, FALSE))), "OK", "Not Found!")</f>
        <v>OK</v>
      </c>
      <c r="B7" s="69" t="str">
        <f t="shared" ref="B7:B50" si="0">"["&amp;G7&amp;"]_["&amp;J7&amp;"]_"&amp;SUBSTITUTE(TRIM(D7), " ", "_")</f>
        <v>[FS]_[MPS]_ProgR_Analysis_Request</v>
      </c>
      <c r="D7" s="122" t="s">
        <v>5</v>
      </c>
      <c r="E7" s="122"/>
      <c r="F7" s="122" t="s">
        <v>6</v>
      </c>
      <c r="G7" s="122" t="s">
        <v>18</v>
      </c>
      <c r="H7" s="122"/>
      <c r="I7" s="122" t="s">
        <v>149</v>
      </c>
      <c r="J7" s="122" t="s">
        <v>139</v>
      </c>
      <c r="K7" s="122"/>
      <c r="L7" s="122" t="s">
        <v>248</v>
      </c>
    </row>
    <row r="8" spans="1:12">
      <c r="A8" s="70" t="str">
        <f>IF(NOT(ISNA(VLOOKUP(B8, 'ICD Master'!B:B,1, FALSE))), "OK", "Not Found!")</f>
        <v>OK</v>
      </c>
      <c r="B8" s="69" t="str">
        <f t="shared" si="0"/>
        <v>[FS]_[MPS]_ProgR_Activation_Request</v>
      </c>
      <c r="D8" s="122" t="s">
        <v>8</v>
      </c>
      <c r="E8" s="122"/>
      <c r="F8" s="122" t="s">
        <v>6</v>
      </c>
      <c r="G8" s="122" t="s">
        <v>18</v>
      </c>
      <c r="H8" s="122"/>
      <c r="I8" s="122" t="s">
        <v>149</v>
      </c>
      <c r="J8" s="122" t="s">
        <v>139</v>
      </c>
      <c r="K8" s="122"/>
      <c r="L8" s="122" t="s">
        <v>249</v>
      </c>
    </row>
    <row r="9" spans="1:12">
      <c r="A9" s="70" t="str">
        <f>IF(NOT(ISNA(VLOOKUP(B9, 'ICD Master'!B:B,1, FALSE))), "OK", "Not Found!")</f>
        <v>OK</v>
      </c>
      <c r="B9" s="69" t="str">
        <f t="shared" si="0"/>
        <v>[FS]_[PPS]_Production_Request_and_Follow_up</v>
      </c>
      <c r="D9" s="122" t="s">
        <v>172</v>
      </c>
      <c r="E9" s="122"/>
      <c r="F9" s="122" t="s">
        <v>6</v>
      </c>
      <c r="G9" s="122" t="s">
        <v>18</v>
      </c>
      <c r="H9" s="122"/>
      <c r="I9" s="122" t="s">
        <v>143</v>
      </c>
      <c r="J9" s="122" t="s">
        <v>19</v>
      </c>
      <c r="K9" s="122"/>
      <c r="L9" s="122" t="s">
        <v>95</v>
      </c>
    </row>
    <row r="10" spans="1:12">
      <c r="A10" s="70" t="str">
        <f>IF(NOT(ISNA(VLOOKUP(B10, 'ICD Master'!B:B,1, FALSE))), "OK", "Not Found!")</f>
        <v>OK</v>
      </c>
      <c r="B10" s="69" t="str">
        <f t="shared" si="0"/>
        <v>[OMS]_[ALL]_Alarms</v>
      </c>
      <c r="D10" s="122" t="s">
        <v>308</v>
      </c>
      <c r="E10" s="122"/>
      <c r="F10" s="122" t="s">
        <v>178</v>
      </c>
      <c r="G10" s="122" t="s">
        <v>205</v>
      </c>
      <c r="H10" s="122"/>
      <c r="I10" s="122" t="s">
        <v>179</v>
      </c>
      <c r="J10" s="122" t="s">
        <v>206</v>
      </c>
      <c r="K10" s="122"/>
      <c r="L10" s="122" t="s">
        <v>180</v>
      </c>
    </row>
    <row r="11" spans="1:12">
      <c r="A11" s="70" t="str">
        <f>IF(NOT(ISNA(VLOOKUP(B11, 'ICD Master'!B:B,1, FALSE))), "OK", "Not Found!")</f>
        <v>OK</v>
      </c>
      <c r="B11" s="69" t="str">
        <f t="shared" si="0"/>
        <v>[OMS]_[ALL]_Health_Status</v>
      </c>
      <c r="D11" s="122" t="s">
        <v>309</v>
      </c>
      <c r="E11" s="122"/>
      <c r="F11" s="122" t="s">
        <v>178</v>
      </c>
      <c r="G11" s="122" t="s">
        <v>205</v>
      </c>
      <c r="H11" s="122"/>
      <c r="I11" s="122" t="s">
        <v>179</v>
      </c>
      <c r="J11" s="122" t="s">
        <v>206</v>
      </c>
      <c r="K11" s="122"/>
      <c r="L11" s="122" t="s">
        <v>182</v>
      </c>
    </row>
    <row r="12" spans="1:12">
      <c r="A12" s="70" t="str">
        <f>IF(NOT(ISNA(VLOOKUP(B12, 'ICD Master'!B:B,1, FALSE))), "OK", "Not Found!")</f>
        <v>OK</v>
      </c>
      <c r="B12" s="69" t="str">
        <f t="shared" si="0"/>
        <v>[OMS]_[ALL]_Observables</v>
      </c>
      <c r="D12" s="122" t="s">
        <v>310</v>
      </c>
      <c r="E12" s="122"/>
      <c r="F12" s="122" t="s">
        <v>178</v>
      </c>
      <c r="G12" s="122" t="s">
        <v>205</v>
      </c>
      <c r="H12" s="122"/>
      <c r="I12" s="122" t="s">
        <v>179</v>
      </c>
      <c r="J12" s="122" t="s">
        <v>206</v>
      </c>
      <c r="K12" s="122"/>
      <c r="L12" s="122" t="s">
        <v>183</v>
      </c>
    </row>
    <row r="13" spans="1:12">
      <c r="A13" s="70" t="str">
        <f>IF(NOT(ISNA(VLOOKUP(B13, 'ICD Master'!B:B,1, FALSE))), "OK", "Not Found!")</f>
        <v>OK</v>
      </c>
      <c r="B13" s="69" t="str">
        <f t="shared" si="0"/>
        <v>[APS]_[DITS]_APS_integrity_and_traceability_records</v>
      </c>
      <c r="D13" s="122" t="s">
        <v>260</v>
      </c>
      <c r="E13" s="122"/>
      <c r="F13" s="122" t="s">
        <v>114</v>
      </c>
      <c r="G13" s="122" t="s">
        <v>115</v>
      </c>
      <c r="H13" s="122"/>
      <c r="I13" s="122" t="s">
        <v>12</v>
      </c>
      <c r="J13" s="122" t="s">
        <v>23</v>
      </c>
      <c r="K13" s="122"/>
      <c r="L13" s="122" t="s">
        <v>311</v>
      </c>
    </row>
    <row r="14" spans="1:12">
      <c r="A14" s="70" t="str">
        <f>IF(NOT(ISNA(VLOOKUP(B14, 'ICD Master'!B:B,1, FALSE))), "OK", "Not Found!")</f>
        <v>OK</v>
      </c>
      <c r="B14" s="69" t="str">
        <f t="shared" si="0"/>
        <v>[KBDS]_[DITS]_KBDS_Integrity_and_Traceability_Records</v>
      </c>
      <c r="D14" s="122" t="s">
        <v>312</v>
      </c>
      <c r="E14" s="122"/>
      <c r="F14" s="122" t="s">
        <v>93</v>
      </c>
      <c r="G14" s="122" t="s">
        <v>22</v>
      </c>
      <c r="H14" s="122"/>
      <c r="I14" s="122" t="s">
        <v>12</v>
      </c>
      <c r="J14" s="122" t="s">
        <v>23</v>
      </c>
      <c r="K14" s="122"/>
      <c r="L14" s="122" t="s">
        <v>407</v>
      </c>
    </row>
    <row r="15" spans="1:12">
      <c r="A15" s="70" t="str">
        <f>IF(NOT(ISNA(VLOOKUP(B15, 'ICD Master'!B:B,1, FALSE))), "OK", "Not Found!")</f>
        <v>OK</v>
      </c>
      <c r="B15" s="69" t="str">
        <f t="shared" si="0"/>
        <v>[INTS]_[DITS]_INTS_Integrity_and_Traceability_Records</v>
      </c>
      <c r="D15" s="122" t="s">
        <v>313</v>
      </c>
      <c r="E15" s="122"/>
      <c r="F15" s="122" t="s">
        <v>11</v>
      </c>
      <c r="G15" s="122" t="s">
        <v>154</v>
      </c>
      <c r="H15" s="122"/>
      <c r="I15" s="122" t="s">
        <v>12</v>
      </c>
      <c r="J15" s="122" t="s">
        <v>23</v>
      </c>
      <c r="K15" s="122"/>
      <c r="L15" s="122" t="s">
        <v>7</v>
      </c>
    </row>
    <row r="16" spans="1:12">
      <c r="A16" s="70" t="str">
        <f>IF(NOT(ISNA(VLOOKUP(B16, 'ICD Master'!B:B,1, FALSE))), "OK", "Not Found!")</f>
        <v>OK</v>
      </c>
      <c r="B16" s="69" t="str">
        <f t="shared" si="0"/>
        <v>[DDS]_[DITS]_Data_distribution_action_request_and_follow-up</v>
      </c>
      <c r="D16" s="122" t="s">
        <v>118</v>
      </c>
      <c r="E16" s="122"/>
      <c r="F16" s="122" t="s">
        <v>153</v>
      </c>
      <c r="G16" s="122" t="s">
        <v>119</v>
      </c>
      <c r="H16" s="122"/>
      <c r="I16" s="122" t="s">
        <v>12</v>
      </c>
      <c r="J16" s="122" t="s">
        <v>23</v>
      </c>
      <c r="K16" s="122"/>
      <c r="L16" s="122" t="s">
        <v>488</v>
      </c>
    </row>
    <row r="17" spans="1:12">
      <c r="A17" s="70" t="str">
        <f>IF(NOT(ISNA(VLOOKUP(B17, 'ICD Master'!B:B,1, FALSE))), "OK", "Not Found!")</f>
        <v>OK</v>
      </c>
      <c r="B17" s="69" t="str">
        <f t="shared" si="0"/>
        <v>[DITS]_[DDS]_DITS_traceability_info</v>
      </c>
      <c r="D17" s="122" t="s">
        <v>120</v>
      </c>
      <c r="E17" s="122"/>
      <c r="F17" s="122" t="s">
        <v>12</v>
      </c>
      <c r="G17" s="122" t="s">
        <v>23</v>
      </c>
      <c r="H17" s="122"/>
      <c r="I17" s="122" t="s">
        <v>153</v>
      </c>
      <c r="J17" s="122" t="s">
        <v>119</v>
      </c>
      <c r="K17" s="122"/>
      <c r="L17" s="122" t="s">
        <v>244</v>
      </c>
    </row>
    <row r="18" spans="1:12">
      <c r="A18" s="70" t="str">
        <f>IF(NOT(ISNA(VLOOKUP(B18, 'ICD Master'!B:B,1, FALSE))), "OK", "Not Found!")</f>
        <v>OK</v>
      </c>
      <c r="B18" s="69" t="str">
        <f t="shared" si="0"/>
        <v>[FS]_[DITS]_Image_integrity_check_request_and_follow_up</v>
      </c>
      <c r="D18" s="122" t="s">
        <v>238</v>
      </c>
      <c r="E18" s="122"/>
      <c r="F18" s="122" t="s">
        <v>6</v>
      </c>
      <c r="G18" s="122" t="s">
        <v>18</v>
      </c>
      <c r="H18" s="122"/>
      <c r="I18" s="122" t="s">
        <v>12</v>
      </c>
      <c r="J18" s="122" t="s">
        <v>23</v>
      </c>
      <c r="K18" s="122"/>
      <c r="L18" s="122" t="s">
        <v>239</v>
      </c>
    </row>
    <row r="19" spans="1:12">
      <c r="A19" s="70" t="str">
        <f>IF(NOT(ISNA(VLOOKUP(B19, 'ICD Master'!B:B,1, FALSE))), "OK", "Not Found!")</f>
        <v>OK</v>
      </c>
      <c r="B19" s="69" t="str">
        <f t="shared" si="0"/>
        <v>[FS]_[DITS]_Capabilities</v>
      </c>
      <c r="D19" s="122" t="s">
        <v>96</v>
      </c>
      <c r="E19" s="122"/>
      <c r="F19" s="122" t="s">
        <v>6</v>
      </c>
      <c r="G19" s="122" t="s">
        <v>18</v>
      </c>
      <c r="H19" s="122"/>
      <c r="I19" s="122" t="s">
        <v>12</v>
      </c>
      <c r="J19" s="122" t="s">
        <v>23</v>
      </c>
      <c r="K19" s="122"/>
      <c r="L19" s="122" t="s">
        <v>242</v>
      </c>
    </row>
    <row r="20" spans="1:12">
      <c r="A20" s="70" t="str">
        <f>IF(NOT(ISNA(VLOOKUP(B20, 'ICD Master'!B:B,1, FALSE))), "OK", "Not Found!")</f>
        <v>OK</v>
      </c>
      <c r="B20" s="69" t="str">
        <f t="shared" si="0"/>
        <v>[DITS]_[DDS]_Internal_input_products</v>
      </c>
      <c r="D20" s="122" t="s">
        <v>263</v>
      </c>
      <c r="E20" s="122"/>
      <c r="F20" s="122" t="s">
        <v>12</v>
      </c>
      <c r="G20" s="122" t="s">
        <v>23</v>
      </c>
      <c r="H20" s="122"/>
      <c r="I20" s="122" t="s">
        <v>153</v>
      </c>
      <c r="J20" s="122" t="s">
        <v>119</v>
      </c>
      <c r="K20" s="122"/>
      <c r="L20" s="122" t="s">
        <v>462</v>
      </c>
    </row>
    <row r="21" spans="1:12">
      <c r="A21" s="70" t="str">
        <f>IF(NOT(ISNA(VLOOKUP(B21, 'ICD Master'!B:B,1, FALSE))), "OK", "Not Found!")</f>
        <v>OK</v>
      </c>
      <c r="B21" s="69" t="str">
        <f t="shared" si="0"/>
        <v>[EPS]_[DITS]_EPS_Integrity_and_Traceability_Records</v>
      </c>
      <c r="D21" s="122" t="s">
        <v>314</v>
      </c>
      <c r="E21" s="122"/>
      <c r="F21" s="122" t="s">
        <v>94</v>
      </c>
      <c r="G21" s="122" t="s">
        <v>21</v>
      </c>
      <c r="H21" s="122"/>
      <c r="I21" s="122" t="s">
        <v>12</v>
      </c>
      <c r="J21" s="122" t="s">
        <v>23</v>
      </c>
      <c r="K21" s="122"/>
      <c r="L21" s="122" t="s">
        <v>315</v>
      </c>
    </row>
    <row r="22" spans="1:12">
      <c r="A22" s="70" t="str">
        <f>IF(NOT(ISNA(VLOOKUP(B22, 'ICD Master'!B:B,1, FALSE))), "OK", "Not Found!")</f>
        <v>OK</v>
      </c>
      <c r="B22" s="69" t="str">
        <f t="shared" si="0"/>
        <v>[PPS]_[DITS]_PPS_integrity_and_traceability_records</v>
      </c>
      <c r="D22" s="122" t="s">
        <v>264</v>
      </c>
      <c r="E22" s="122"/>
      <c r="F22" s="122" t="s">
        <v>143</v>
      </c>
      <c r="G22" s="122" t="s">
        <v>19</v>
      </c>
      <c r="H22" s="122"/>
      <c r="I22" s="122" t="s">
        <v>12</v>
      </c>
      <c r="J22" s="122" t="s">
        <v>23</v>
      </c>
      <c r="K22" s="122"/>
      <c r="L22" s="122" t="s">
        <v>316</v>
      </c>
    </row>
    <row r="23" spans="1:12">
      <c r="A23" s="70" t="str">
        <f>IF(NOT(ISNA(VLOOKUP(B23, 'ICD Master'!B:B,1, FALSE))), "OK", "Not Found!")</f>
        <v>OK</v>
      </c>
      <c r="B23" s="69" t="str">
        <f t="shared" si="0"/>
        <v>[FS]_[DITS]_Image_Signature_Request_and_Follow-up</v>
      </c>
      <c r="D23" s="122" t="s">
        <v>317</v>
      </c>
      <c r="E23" s="122"/>
      <c r="F23" s="122" t="s">
        <v>6</v>
      </c>
      <c r="G23" s="122" t="s">
        <v>18</v>
      </c>
      <c r="H23" s="122"/>
      <c r="I23" s="122" t="s">
        <v>12</v>
      </c>
      <c r="J23" s="122" t="s">
        <v>23</v>
      </c>
      <c r="K23" s="122"/>
      <c r="L23" s="122" t="s">
        <v>262</v>
      </c>
    </row>
    <row r="24" spans="1:12">
      <c r="A24" s="70" t="str">
        <f>IF(NOT(ISNA(VLOOKUP(B24, 'ICD Master'!B:B,1, FALSE))), "OK", "Not Found!")</f>
        <v>OK</v>
      </c>
      <c r="B24" s="69" t="str">
        <f t="shared" si="0"/>
        <v>[SCRMS]_[GSAAS]_Booking_Request</v>
      </c>
      <c r="D24" s="122" t="s">
        <v>267</v>
      </c>
      <c r="E24" s="122"/>
      <c r="F24" s="122" t="s">
        <v>113</v>
      </c>
      <c r="G24" s="122" t="s">
        <v>107</v>
      </c>
      <c r="H24" s="122"/>
      <c r="I24" s="122" t="s">
        <v>268</v>
      </c>
      <c r="J24" s="122" t="s">
        <v>318</v>
      </c>
      <c r="K24" s="122"/>
      <c r="L24" s="122" t="s">
        <v>269</v>
      </c>
    </row>
    <row r="25" spans="1:12">
      <c r="A25" s="70" t="str">
        <f>IF(NOT(ISNA(VLOOKUP(B25, 'ICD Master'!B:B,1, FALSE))), "OK", "Not Found!")</f>
        <v>OK</v>
      </c>
      <c r="B25" s="69" t="str">
        <f t="shared" si="0"/>
        <v>[SCRMS]_[GSAAS]_Booking_Cancellation</v>
      </c>
      <c r="D25" s="122" t="s">
        <v>270</v>
      </c>
      <c r="E25" s="122"/>
      <c r="F25" s="122" t="s">
        <v>113</v>
      </c>
      <c r="G25" s="122" t="s">
        <v>107</v>
      </c>
      <c r="H25" s="122"/>
      <c r="I25" s="122" t="s">
        <v>268</v>
      </c>
      <c r="J25" s="122" t="s">
        <v>318</v>
      </c>
      <c r="K25" s="122"/>
      <c r="L25" s="122" t="s">
        <v>271</v>
      </c>
    </row>
    <row r="26" spans="1:12">
      <c r="A26" s="70" t="str">
        <f>IF(NOT(ISNA(VLOOKUP(B26, 'ICD Master'!B:B,1, FALSE))), "OK", "Not Found!")</f>
        <v>OK</v>
      </c>
      <c r="B26" s="69" t="str">
        <f t="shared" si="0"/>
        <v>[SCRMS]_[GSAAS]_Contact_Preparation</v>
      </c>
      <c r="D26" s="122" t="s">
        <v>272</v>
      </c>
      <c r="E26" s="122"/>
      <c r="F26" s="122" t="s">
        <v>113</v>
      </c>
      <c r="G26" s="122" t="s">
        <v>107</v>
      </c>
      <c r="H26" s="122"/>
      <c r="I26" s="122" t="s">
        <v>268</v>
      </c>
      <c r="J26" s="122" t="s">
        <v>318</v>
      </c>
      <c r="K26" s="122"/>
      <c r="L26" s="122" t="s">
        <v>273</v>
      </c>
    </row>
    <row r="27" spans="1:12">
      <c r="A27" s="70" t="str">
        <f>IF(NOT(ISNA(VLOOKUP(B27, 'ICD Master'!B:B,1, FALSE))), "OK", "Not Found!")</f>
        <v>OK</v>
      </c>
      <c r="B27" s="69" t="str">
        <f t="shared" si="0"/>
        <v>[SCRMS]_[GSAAS]_Booking_Availability</v>
      </c>
      <c r="D27" s="122" t="s">
        <v>274</v>
      </c>
      <c r="E27" s="122"/>
      <c r="F27" s="122" t="s">
        <v>113</v>
      </c>
      <c r="G27" s="122" t="s">
        <v>107</v>
      </c>
      <c r="H27" s="122"/>
      <c r="I27" s="122" t="s">
        <v>268</v>
      </c>
      <c r="J27" s="122" t="s">
        <v>318</v>
      </c>
      <c r="K27" s="122"/>
      <c r="L27" s="122" t="s">
        <v>275</v>
      </c>
    </row>
    <row r="28" spans="1:12">
      <c r="A28" s="70" t="str">
        <f>IF(NOT(ISNA(VLOOKUP(B28, 'ICD Master'!B:B,1, FALSE))), "OK", "Not Found!")</f>
        <v>OK</v>
      </c>
      <c r="B28" s="69" t="str">
        <f t="shared" si="0"/>
        <v>[PPS]_[GSTA]_Raw_telemetry</v>
      </c>
      <c r="D28" s="122" t="s">
        <v>276</v>
      </c>
      <c r="E28" s="122"/>
      <c r="F28" s="122" t="s">
        <v>143</v>
      </c>
      <c r="G28" s="122" t="s">
        <v>19</v>
      </c>
      <c r="H28" s="122"/>
      <c r="I28" s="122" t="s">
        <v>277</v>
      </c>
      <c r="J28" s="122" t="s">
        <v>319</v>
      </c>
      <c r="K28" s="122"/>
      <c r="L28" s="122" t="s">
        <v>408</v>
      </c>
    </row>
    <row r="29" spans="1:12">
      <c r="A29" s="70" t="str">
        <f>IF(NOT(ISNA(VLOOKUP(B29, 'ICD Master'!B:B,1, FALSE))), "OK", "Not Found!")</f>
        <v>OK</v>
      </c>
      <c r="B29" s="69" t="str">
        <f t="shared" si="0"/>
        <v>[OMS]_[ALL]_Command</v>
      </c>
      <c r="D29" s="122" t="s">
        <v>297</v>
      </c>
      <c r="E29" s="122"/>
      <c r="F29" s="122" t="s">
        <v>178</v>
      </c>
      <c r="G29" s="122" t="s">
        <v>205</v>
      </c>
      <c r="H29" s="122"/>
      <c r="I29" s="122" t="s">
        <v>179</v>
      </c>
      <c r="J29" s="122" t="s">
        <v>206</v>
      </c>
      <c r="K29" s="122"/>
      <c r="L29" s="122" t="s">
        <v>320</v>
      </c>
    </row>
    <row r="30" spans="1:12">
      <c r="A30" s="70" t="str">
        <f>IF(NOT(ISNA(VLOOKUP(B30, 'ICD Master'!B:B,1, FALSE))), "OK", "Not Found!")</f>
        <v>OK</v>
      </c>
      <c r="B30" s="69" t="str">
        <f t="shared" si="0"/>
        <v>[FOS]_[GSTA]_RC</v>
      </c>
      <c r="D30" s="122" t="s">
        <v>412</v>
      </c>
      <c r="E30" s="122"/>
      <c r="F30" s="122" t="s">
        <v>146</v>
      </c>
      <c r="G30" s="122" t="s">
        <v>147</v>
      </c>
      <c r="H30" s="122"/>
      <c r="I30" s="122" t="s">
        <v>277</v>
      </c>
      <c r="J30" s="122" t="s">
        <v>319</v>
      </c>
      <c r="K30" s="122"/>
      <c r="L30" s="122" t="s">
        <v>413</v>
      </c>
    </row>
    <row r="31" spans="1:12">
      <c r="A31" s="70" t="str">
        <f>IF(NOT(ISNA(VLOOKUP(B31, 'ICD Master'!B:B,1, FALSE))), "OK", "Not Found!")</f>
        <v>OK</v>
      </c>
      <c r="B31" s="69" t="str">
        <f t="shared" si="0"/>
        <v>[FOS]_[GSTA]_RM</v>
      </c>
      <c r="D31" s="122" t="s">
        <v>414</v>
      </c>
      <c r="E31" s="122"/>
      <c r="F31" s="122" t="s">
        <v>146</v>
      </c>
      <c r="G31" s="122" t="s">
        <v>147</v>
      </c>
      <c r="H31" s="122"/>
      <c r="I31" s="122" t="s">
        <v>277</v>
      </c>
      <c r="J31" s="122" t="s">
        <v>319</v>
      </c>
      <c r="K31" s="122"/>
      <c r="L31" s="122" t="s">
        <v>415</v>
      </c>
    </row>
    <row r="32" spans="1:12">
      <c r="A32" s="70" t="str">
        <f>IF(NOT(ISNA(VLOOKUP(B32, 'ICD Master'!B:B,1, FALSE))), "OK", "Not Found!")</f>
        <v>OK</v>
      </c>
      <c r="B32" s="69" t="str">
        <f t="shared" si="0"/>
        <v>[INTEG]_[FOS]_TM_Values</v>
      </c>
      <c r="D32" s="122" t="s">
        <v>365</v>
      </c>
      <c r="E32" s="122"/>
      <c r="F32" s="122" t="s">
        <v>416</v>
      </c>
      <c r="G32" s="122" t="s">
        <v>443</v>
      </c>
      <c r="H32" s="122"/>
      <c r="I32" s="122" t="s">
        <v>146</v>
      </c>
      <c r="J32" s="122" t="s">
        <v>147</v>
      </c>
      <c r="K32" s="122"/>
      <c r="L32" s="122" t="s">
        <v>417</v>
      </c>
    </row>
    <row r="33" spans="1:12">
      <c r="A33" s="70" t="str">
        <f>IF(NOT(ISNA(VLOOKUP(B33, 'ICD Master'!B:B,1, FALSE))), "OK", "Not Found!")</f>
        <v>OK</v>
      </c>
      <c r="B33" s="69" t="str">
        <f t="shared" si="0"/>
        <v>[CS]_[GSTA]_Ciphered_TC</v>
      </c>
      <c r="D33" s="122" t="s">
        <v>403</v>
      </c>
      <c r="E33" s="122"/>
      <c r="F33" s="122" t="s">
        <v>358</v>
      </c>
      <c r="G33" s="122" t="s">
        <v>359</v>
      </c>
      <c r="H33" s="122"/>
      <c r="I33" s="122" t="s">
        <v>277</v>
      </c>
      <c r="J33" s="122" t="s">
        <v>319</v>
      </c>
      <c r="K33" s="122"/>
      <c r="L33" s="122" t="s">
        <v>451</v>
      </c>
    </row>
    <row r="34" spans="1:12">
      <c r="A34" s="70" t="str">
        <f>IF(NOT(ISNA(VLOOKUP(B34, 'ICD Master'!B:B,1, FALSE))), "OK", "Not Found!")</f>
        <v>OK</v>
      </c>
      <c r="B34" s="69" t="str">
        <f t="shared" si="0"/>
        <v>[CS]_[GSTA]_Ciphered_TM</v>
      </c>
      <c r="D34" s="122" t="s">
        <v>404</v>
      </c>
      <c r="E34" s="122"/>
      <c r="F34" s="122" t="s">
        <v>358</v>
      </c>
      <c r="G34" s="122" t="s">
        <v>359</v>
      </c>
      <c r="H34" s="122"/>
      <c r="I34" s="122" t="s">
        <v>277</v>
      </c>
      <c r="J34" s="122" t="s">
        <v>319</v>
      </c>
      <c r="K34" s="122"/>
      <c r="L34" s="122" t="s">
        <v>452</v>
      </c>
    </row>
    <row r="35" spans="1:12">
      <c r="A35" s="70" t="str">
        <f>IF(NOT(ISNA(VLOOKUP(B35, 'ICD Master'!B:B,1, FALSE))), "OK", "Not Found!")</f>
        <v>OK</v>
      </c>
      <c r="B35" s="69" t="str">
        <f t="shared" si="0"/>
        <v>[OMS]_[ALL]_Commands_list</v>
      </c>
      <c r="D35" s="122" t="s">
        <v>402</v>
      </c>
      <c r="E35" s="122"/>
      <c r="F35" s="122" t="s">
        <v>178</v>
      </c>
      <c r="G35" s="122" t="s">
        <v>205</v>
      </c>
      <c r="H35" s="122"/>
      <c r="I35" s="122" t="s">
        <v>179</v>
      </c>
      <c r="J35" s="122" t="s">
        <v>206</v>
      </c>
      <c r="K35" s="122"/>
      <c r="L35" s="122" t="s">
        <v>409</v>
      </c>
    </row>
    <row r="36" spans="1:12">
      <c r="A36" s="70" t="str">
        <f>IF(NOT(ISNA(VLOOKUP(B36, 'ICD Master'!B:B,1, FALSE))), "OK", "Not Found!")</f>
        <v>OK</v>
      </c>
      <c r="B36" s="69" t="str">
        <f t="shared" si="0"/>
        <v>[OMS]_[ALL]_Progression</v>
      </c>
      <c r="D36" s="122" t="s">
        <v>298</v>
      </c>
      <c r="E36" s="122"/>
      <c r="F36" s="122" t="s">
        <v>178</v>
      </c>
      <c r="G36" s="122" t="s">
        <v>205</v>
      </c>
      <c r="H36" s="122"/>
      <c r="I36" s="122" t="s">
        <v>179</v>
      </c>
      <c r="J36" s="122" t="s">
        <v>206</v>
      </c>
      <c r="K36" s="122"/>
      <c r="L36" s="122" t="s">
        <v>410</v>
      </c>
    </row>
    <row r="37" spans="1:12">
      <c r="A37" s="70" t="str">
        <f>IF(NOT(ISNA(VLOOKUP(B37, 'ICD Master'!B:B,1, FALSE))), "OK", "Not Found!")</f>
        <v>OK</v>
      </c>
      <c r="B37" s="69" t="str">
        <f t="shared" si="0"/>
        <v>[OMS]_[ALL]_Result</v>
      </c>
      <c r="D37" s="122" t="s">
        <v>306</v>
      </c>
      <c r="E37" s="122"/>
      <c r="F37" s="122" t="s">
        <v>178</v>
      </c>
      <c r="G37" s="122" t="s">
        <v>205</v>
      </c>
      <c r="H37" s="122"/>
      <c r="I37" s="122" t="s">
        <v>179</v>
      </c>
      <c r="J37" s="122" t="s">
        <v>206</v>
      </c>
      <c r="K37" s="122"/>
      <c r="L37" s="122" t="s">
        <v>411</v>
      </c>
    </row>
    <row r="38" spans="1:12">
      <c r="A38" s="70" t="str">
        <f>IF(NOT(ISNA(VLOOKUP(B38, 'ICD Master'!B:B,1, FALSE))), "OK", "Not Found!")</f>
        <v>OK</v>
      </c>
      <c r="B38" s="69" t="str">
        <f t="shared" si="0"/>
        <v>[DDS]_[DITS]_Output_products</v>
      </c>
      <c r="D38" s="122" t="s">
        <v>453</v>
      </c>
      <c r="E38" s="122"/>
      <c r="F38" s="122" t="s">
        <v>153</v>
      </c>
      <c r="G38" s="122" t="s">
        <v>119</v>
      </c>
      <c r="H38" s="122"/>
      <c r="I38" s="122" t="s">
        <v>12</v>
      </c>
      <c r="J38" s="122" t="s">
        <v>23</v>
      </c>
      <c r="K38" s="122"/>
      <c r="L38" s="122" t="s">
        <v>463</v>
      </c>
    </row>
    <row r="39" spans="1:12">
      <c r="A39" s="70" t="str">
        <f>IF(NOT(ISNA(VLOOKUP(B39, 'ICD Master'!B:B,1, FALSE))), "OK", "Not Found!")</f>
        <v>OK</v>
      </c>
      <c r="B39" s="69" t="str">
        <f>"["&amp;G39&amp;"]_["&amp;J39&amp;"]_"&amp;SUBSTITUTE(TRIM(D39), " ", "_")</f>
        <v>[DDS]_[DITS]_Product_Traceability_Request</v>
      </c>
      <c r="D39" s="122" t="s">
        <v>464</v>
      </c>
      <c r="E39" s="122"/>
      <c r="F39" s="122" t="s">
        <v>153</v>
      </c>
      <c r="G39" s="122" t="s">
        <v>119</v>
      </c>
      <c r="H39" s="122"/>
      <c r="I39" s="122" t="s">
        <v>12</v>
      </c>
      <c r="J39" s="122" t="s">
        <v>23</v>
      </c>
      <c r="K39" s="122"/>
      <c r="L39" s="122" t="s">
        <v>489</v>
      </c>
    </row>
    <row r="40" spans="1:12">
      <c r="A40" s="70" t="str">
        <f>IF(NOT(ISNA(VLOOKUP(B40, 'ICD Master'!B:B,1, FALSE))), "OK", "Not Found!")</f>
        <v>OK</v>
      </c>
      <c r="B40" s="69" t="str">
        <f t="shared" si="0"/>
        <v>[ACS]_[DITS]_Product_integrity_check</v>
      </c>
      <c r="D40" s="122" t="s">
        <v>321</v>
      </c>
      <c r="E40" s="122"/>
      <c r="F40" s="122" t="s">
        <v>9</v>
      </c>
      <c r="G40" s="122" t="s">
        <v>20</v>
      </c>
      <c r="H40" s="122"/>
      <c r="I40" s="122" t="s">
        <v>12</v>
      </c>
      <c r="J40" s="122" t="s">
        <v>23</v>
      </c>
      <c r="K40" s="122"/>
      <c r="L40" s="122" t="s">
        <v>490</v>
      </c>
    </row>
    <row r="41" spans="1:12">
      <c r="A41" s="70" t="str">
        <f>IF(NOT(ISNA(VLOOKUP(B41, 'ICD Master'!B:B,1, FALSE))), "OK", "Not Found!")</f>
        <v>OK</v>
      </c>
      <c r="B41" s="69" t="str">
        <f t="shared" si="0"/>
        <v>[FS]_[MPS]_ProgR_Update_Request</v>
      </c>
      <c r="D41" s="122" t="s">
        <v>103</v>
      </c>
      <c r="E41" s="122"/>
      <c r="F41" s="122" t="s">
        <v>6</v>
      </c>
      <c r="G41" s="122" t="s">
        <v>18</v>
      </c>
      <c r="H41" s="122"/>
      <c r="I41" s="122" t="s">
        <v>149</v>
      </c>
      <c r="J41" s="122" t="s">
        <v>139</v>
      </c>
      <c r="K41" s="122"/>
      <c r="L41" s="122" t="s">
        <v>250</v>
      </c>
    </row>
    <row r="42" spans="1:12">
      <c r="A42" s="70" t="str">
        <f>IF(NOT(ISNA(VLOOKUP(B42, 'ICD Master'!B:B,1, FALSE))), "OK", "Not Found!")</f>
        <v>OK</v>
      </c>
      <c r="B42" s="69" t="str">
        <f t="shared" si="0"/>
        <v>[FS]_[MPS]_ProgR_Consultation_Request</v>
      </c>
      <c r="D42" s="122" t="s">
        <v>105</v>
      </c>
      <c r="E42" s="122"/>
      <c r="F42" s="122" t="s">
        <v>6</v>
      </c>
      <c r="G42" s="122" t="s">
        <v>18</v>
      </c>
      <c r="H42" s="122"/>
      <c r="I42" s="122" t="s">
        <v>149</v>
      </c>
      <c r="J42" s="122" t="s">
        <v>139</v>
      </c>
      <c r="K42" s="122"/>
      <c r="L42" s="122" t="s">
        <v>322</v>
      </c>
    </row>
    <row r="43" spans="1:12">
      <c r="A43" s="70" t="str">
        <f>IF(NOT(ISNA(VLOOKUP(B43, 'ICD Master'!B:B,1, FALSE))), "OK", "Not Found!")</f>
        <v>OK</v>
      </c>
      <c r="B43" s="69" t="str">
        <f t="shared" si="0"/>
        <v>[FS]_[KBDS]_Event_Follow_up_Request</v>
      </c>
      <c r="D43" s="122" t="s">
        <v>176</v>
      </c>
      <c r="E43" s="122"/>
      <c r="F43" s="122" t="s">
        <v>6</v>
      </c>
      <c r="G43" s="122" t="s">
        <v>18</v>
      </c>
      <c r="H43" s="122"/>
      <c r="I43" s="122" t="s">
        <v>93</v>
      </c>
      <c r="J43" s="122" t="s">
        <v>22</v>
      </c>
      <c r="K43" s="122"/>
      <c r="L43" s="122" t="s">
        <v>491</v>
      </c>
    </row>
    <row r="44" spans="1:12">
      <c r="A44" s="70" t="str">
        <f>IF(NOT(ISNA(VLOOKUP(B44, 'ICD Master'!B:B,1, FALSE))), "OK", "Not Found!")</f>
        <v>OK</v>
      </c>
      <c r="B44" s="69" t="str">
        <f t="shared" si="0"/>
        <v>[PPS]_[SCRMS]_Booked_Contacts</v>
      </c>
      <c r="D44" s="122" t="s">
        <v>145</v>
      </c>
      <c r="E44" s="122"/>
      <c r="F44" s="122" t="s">
        <v>143</v>
      </c>
      <c r="G44" s="122" t="s">
        <v>19</v>
      </c>
      <c r="H44" s="122"/>
      <c r="I44" s="122" t="s">
        <v>113</v>
      </c>
      <c r="J44" s="122" t="s">
        <v>107</v>
      </c>
      <c r="K44" s="122"/>
      <c r="L44" s="122" t="s">
        <v>251</v>
      </c>
    </row>
    <row r="45" spans="1:12">
      <c r="A45" s="70" t="str">
        <f>IF(NOT(ISNA(VLOOKUP(B45, 'ICD Master'!B:B,1, FALSE))), "OK", "Not Found!")</f>
        <v>OK</v>
      </c>
      <c r="B45" s="69" t="str">
        <f t="shared" si="0"/>
        <v>[FOS]_[SCRMS]_Booked_Contacts</v>
      </c>
      <c r="D45" s="122" t="s">
        <v>145</v>
      </c>
      <c r="E45" s="122"/>
      <c r="F45" s="122" t="s">
        <v>146</v>
      </c>
      <c r="G45" s="122" t="s">
        <v>147</v>
      </c>
      <c r="H45" s="122"/>
      <c r="I45" s="122" t="s">
        <v>113</v>
      </c>
      <c r="J45" s="122" t="s">
        <v>107</v>
      </c>
      <c r="K45" s="122"/>
      <c r="L45" s="122" t="s">
        <v>148</v>
      </c>
    </row>
    <row r="46" spans="1:12">
      <c r="A46" s="70" t="str">
        <f>IF(NOT(ISNA(VLOOKUP(B46, 'ICD Master'!B:B,1, FALSE))), "OK", "Not Found!")</f>
        <v>OK</v>
      </c>
      <c r="B46" s="69" t="str">
        <f t="shared" si="0"/>
        <v>[MPS]_[SCRMS]_Booked_Contacts</v>
      </c>
      <c r="D46" s="122" t="s">
        <v>145</v>
      </c>
      <c r="E46" s="122"/>
      <c r="F46" s="122" t="s">
        <v>149</v>
      </c>
      <c r="G46" s="122" t="s">
        <v>139</v>
      </c>
      <c r="H46" s="122"/>
      <c r="I46" s="122" t="s">
        <v>113</v>
      </c>
      <c r="J46" s="122" t="s">
        <v>107</v>
      </c>
      <c r="K46" s="122"/>
      <c r="L46" s="122" t="s">
        <v>252</v>
      </c>
    </row>
    <row r="47" spans="1:12">
      <c r="A47" s="70" t="str">
        <f>IF(NOT(ISNA(VLOOKUP(B47, 'ICD Master'!B:B,1, FALSE))), "OK", "Not Found!")</f>
        <v>OK</v>
      </c>
      <c r="B47" s="69" t="str">
        <f t="shared" si="0"/>
        <v>[MPS]_[SCRMS]_Unavailability_Slots</v>
      </c>
      <c r="D47" s="122" t="s">
        <v>165</v>
      </c>
      <c r="E47" s="122"/>
      <c r="F47" s="122" t="s">
        <v>149</v>
      </c>
      <c r="G47" s="122" t="s">
        <v>139</v>
      </c>
      <c r="H47" s="122"/>
      <c r="I47" s="122" t="s">
        <v>113</v>
      </c>
      <c r="J47" s="122" t="s">
        <v>107</v>
      </c>
      <c r="K47" s="122"/>
      <c r="L47" s="122" t="s">
        <v>166</v>
      </c>
    </row>
    <row r="48" spans="1:12">
      <c r="A48" s="70" t="str">
        <f>IF(NOT(ISNA(VLOOKUP(B48, 'ICD Master'!B:B,1, FALSE))), "OK", "Not Found!")</f>
        <v>OK</v>
      </c>
      <c r="B48" s="69" t="str">
        <f t="shared" si="0"/>
        <v>[SCRMS]_[FDS]_Manoeuver_Slots</v>
      </c>
      <c r="D48" s="122" t="s">
        <v>155</v>
      </c>
      <c r="E48" s="122"/>
      <c r="F48" s="122" t="s">
        <v>113</v>
      </c>
      <c r="G48" s="122" t="s">
        <v>107</v>
      </c>
      <c r="H48" s="122"/>
      <c r="I48" s="122" t="s">
        <v>151</v>
      </c>
      <c r="J48" s="122" t="s">
        <v>152</v>
      </c>
      <c r="K48" s="122"/>
      <c r="L48" s="122" t="s">
        <v>240</v>
      </c>
    </row>
    <row r="49" spans="1:12">
      <c r="A49" s="70" t="str">
        <f>IF(NOT(ISNA(VLOOKUP(B49, 'ICD Master'!B:B,1, FALSE))), "OK", "Not Found!")</f>
        <v>OK</v>
      </c>
      <c r="B49" s="69" t="str">
        <f t="shared" si="0"/>
        <v>[MPS]_[SCRMS]_Manoeuver_Slots</v>
      </c>
      <c r="D49" s="122" t="s">
        <v>155</v>
      </c>
      <c r="E49" s="122"/>
      <c r="F49" s="122" t="s">
        <v>149</v>
      </c>
      <c r="G49" s="122" t="s">
        <v>139</v>
      </c>
      <c r="H49" s="122"/>
      <c r="I49" s="122" t="s">
        <v>113</v>
      </c>
      <c r="J49" s="122" t="s">
        <v>107</v>
      </c>
      <c r="K49" s="122"/>
      <c r="L49" s="122" t="s">
        <v>156</v>
      </c>
    </row>
    <row r="50" spans="1:12">
      <c r="A50" s="70" t="str">
        <f>IF(NOT(ISNA(VLOOKUP(B50, 'ICD Master'!B:B,1, FALSE))), "OK", "Not Found!")</f>
        <v>OK</v>
      </c>
      <c r="B50" s="69" t="str">
        <f t="shared" si="0"/>
        <v>[FOS]_[SCRMS]_Polarization_Plan</v>
      </c>
      <c r="D50" s="122" t="s">
        <v>157</v>
      </c>
      <c r="E50" s="122"/>
      <c r="F50" s="122" t="s">
        <v>146</v>
      </c>
      <c r="G50" s="122" t="s">
        <v>147</v>
      </c>
      <c r="H50" s="122"/>
      <c r="I50" s="122" t="s">
        <v>113</v>
      </c>
      <c r="J50" s="122" t="s">
        <v>107</v>
      </c>
      <c r="K50" s="122"/>
      <c r="L50" s="122" t="s">
        <v>254</v>
      </c>
    </row>
    <row r="51" spans="1:12">
      <c r="A51" s="70" t="str">
        <f>IF(NOT(ISNA(VLOOKUP(B51, 'ICD Master'!B:B,1, FALSE))), "OK", "Not Found!")</f>
        <v>OK</v>
      </c>
      <c r="B51" s="69" t="str">
        <f t="shared" ref="B51:B108" si="1">"["&amp;G51&amp;"]_["&amp;J51&amp;"]_"&amp;SUBSTITUTE(TRIM(D51), " ", "_")</f>
        <v>[SCRMS]_[FDS]_Predicted_Orbits</v>
      </c>
      <c r="D51" s="122" t="s">
        <v>159</v>
      </c>
      <c r="E51" s="122"/>
      <c r="F51" s="122" t="s">
        <v>113</v>
      </c>
      <c r="G51" s="122" t="s">
        <v>107</v>
      </c>
      <c r="H51" s="122"/>
      <c r="I51" s="122" t="s">
        <v>151</v>
      </c>
      <c r="J51" s="122" t="s">
        <v>152</v>
      </c>
      <c r="K51" s="122"/>
      <c r="L51" s="122" t="s">
        <v>160</v>
      </c>
    </row>
    <row r="52" spans="1:12">
      <c r="A52" s="70" t="str">
        <f>IF(NOT(ISNA(VLOOKUP(B52, 'ICD Master'!B:B,1, FALSE))), "OK", "Not Found!")</f>
        <v>OK</v>
      </c>
      <c r="B52" s="69" t="str">
        <f t="shared" si="1"/>
        <v>[FS]_[SCRMS]_Contact_Request</v>
      </c>
      <c r="D52" s="122" t="s">
        <v>150</v>
      </c>
      <c r="E52" s="122"/>
      <c r="F52" s="122" t="s">
        <v>6</v>
      </c>
      <c r="G52" s="122" t="s">
        <v>18</v>
      </c>
      <c r="H52" s="122"/>
      <c r="I52" s="122" t="s">
        <v>113</v>
      </c>
      <c r="J52" s="122" t="s">
        <v>107</v>
      </c>
      <c r="K52" s="122"/>
      <c r="L52" s="122" t="s">
        <v>278</v>
      </c>
    </row>
    <row r="53" spans="1:12">
      <c r="A53" s="70" t="str">
        <f>IF(NOT(ISNA(VLOOKUP(B53, 'ICD Master'!B:B,1, FALSE))), "OK", "Not Found!")</f>
        <v>OK</v>
      </c>
      <c r="B53" s="69" t="str">
        <f t="shared" si="1"/>
        <v>[FS]_[PPS]_Capabilities</v>
      </c>
      <c r="D53" s="122" t="s">
        <v>96</v>
      </c>
      <c r="E53" s="122"/>
      <c r="F53" s="122" t="s">
        <v>6</v>
      </c>
      <c r="G53" s="122" t="s">
        <v>18</v>
      </c>
      <c r="H53" s="122"/>
      <c r="I53" s="122" t="s">
        <v>143</v>
      </c>
      <c r="J53" s="122" t="s">
        <v>19</v>
      </c>
      <c r="K53" s="122"/>
      <c r="L53" s="122" t="s">
        <v>97</v>
      </c>
    </row>
    <row r="54" spans="1:12">
      <c r="A54" s="70" t="str">
        <f>IF(NOT(ISNA(VLOOKUP(B54, 'ICD Master'!B:B,1, FALSE))), "OK", "Not Found!")</f>
        <v>OK</v>
      </c>
      <c r="B54" s="69" t="str">
        <f t="shared" si="1"/>
        <v>[PPS]_[ADGS]_PPS_External_IAD</v>
      </c>
      <c r="D54" s="122" t="s">
        <v>279</v>
      </c>
      <c r="E54" s="122"/>
      <c r="F54" s="122" t="s">
        <v>143</v>
      </c>
      <c r="G54" s="122" t="s">
        <v>19</v>
      </c>
      <c r="H54" s="122"/>
      <c r="I54" s="122" t="s">
        <v>98</v>
      </c>
      <c r="J54" s="122" t="s">
        <v>66</v>
      </c>
      <c r="K54" s="122"/>
      <c r="L54" s="122" t="s">
        <v>112</v>
      </c>
    </row>
    <row r="55" spans="1:12">
      <c r="A55" s="70" t="str">
        <f>IF(NOT(ISNA(VLOOKUP(B55, 'ICD Master'!B:B,1, FALSE))), "OK", "Not Found!")</f>
        <v>OK</v>
      </c>
      <c r="B55" s="69" t="str">
        <f t="shared" si="1"/>
        <v>[FS]_[EPS]_Production_Request_and_Follow-up</v>
      </c>
      <c r="D55" s="122" t="s">
        <v>323</v>
      </c>
      <c r="E55" s="122"/>
      <c r="F55" s="122" t="s">
        <v>6</v>
      </c>
      <c r="G55" s="122" t="s">
        <v>18</v>
      </c>
      <c r="H55" s="122"/>
      <c r="I55" s="122" t="s">
        <v>94</v>
      </c>
      <c r="J55" s="122" t="s">
        <v>21</v>
      </c>
      <c r="K55" s="122"/>
      <c r="L55" s="122" t="s">
        <v>241</v>
      </c>
    </row>
    <row r="56" spans="1:12">
      <c r="A56" s="70" t="str">
        <f>IF(NOT(ISNA(VLOOKUP(B56, 'ICD Master'!B:B,1, FALSE))), "OK", "Not Found!")</f>
        <v>OK</v>
      </c>
      <c r="B56" s="69" t="str">
        <f t="shared" si="1"/>
        <v>[FS]_[EPS]_Capabilities</v>
      </c>
      <c r="D56" s="122" t="s">
        <v>96</v>
      </c>
      <c r="E56" s="122"/>
      <c r="F56" s="122" t="s">
        <v>6</v>
      </c>
      <c r="G56" s="122" t="s">
        <v>18</v>
      </c>
      <c r="H56" s="122"/>
      <c r="I56" s="122" t="s">
        <v>94</v>
      </c>
      <c r="J56" s="122" t="s">
        <v>21</v>
      </c>
      <c r="K56" s="122"/>
      <c r="L56" s="122" t="s">
        <v>116</v>
      </c>
    </row>
    <row r="57" spans="1:12">
      <c r="A57" s="70" t="str">
        <f>IF(NOT(ISNA(VLOOKUP(B57, 'ICD Master'!B:B,1, FALSE))), "OK", "Not Found!")</f>
        <v>OK</v>
      </c>
      <c r="B57" s="69" t="str">
        <f t="shared" si="1"/>
        <v>[FS]_[APS]_Production_Request_and_Follow_up</v>
      </c>
      <c r="D57" s="122" t="s">
        <v>172</v>
      </c>
      <c r="E57" s="122"/>
      <c r="F57" s="122" t="s">
        <v>6</v>
      </c>
      <c r="G57" s="122" t="s">
        <v>18</v>
      </c>
      <c r="H57" s="122"/>
      <c r="I57" s="122" t="s">
        <v>114</v>
      </c>
      <c r="J57" s="122" t="s">
        <v>115</v>
      </c>
      <c r="K57" s="122"/>
      <c r="L57" s="122" t="s">
        <v>280</v>
      </c>
    </row>
    <row r="58" spans="1:12">
      <c r="A58" s="70" t="str">
        <f>IF(NOT(ISNA(VLOOKUP(B58, 'ICD Master'!B:B,1, FALSE))), "OK", "Not Found!")</f>
        <v>OK</v>
      </c>
      <c r="B58" s="69" t="str">
        <f t="shared" si="1"/>
        <v>[FS]_[APS]_Capabilities</v>
      </c>
      <c r="D58" s="122" t="s">
        <v>96</v>
      </c>
      <c r="E58" s="122"/>
      <c r="F58" s="122" t="s">
        <v>6</v>
      </c>
      <c r="G58" s="122" t="s">
        <v>18</v>
      </c>
      <c r="H58" s="122"/>
      <c r="I58" s="122" t="s">
        <v>114</v>
      </c>
      <c r="J58" s="122" t="s">
        <v>115</v>
      </c>
      <c r="K58" s="122"/>
      <c r="L58" s="122" t="s">
        <v>142</v>
      </c>
    </row>
    <row r="59" spans="1:12">
      <c r="A59" s="70" t="str">
        <f>IF(NOT(ISNA(VLOOKUP(B59, 'ICD Master'!B:B,1, FALSE))), "OK", "Not Found!")</f>
        <v>OK</v>
      </c>
      <c r="B59" s="69" t="str">
        <f t="shared" si="1"/>
        <v>[FOS]_[SCRMS]_Contact_Request</v>
      </c>
      <c r="D59" s="122" t="s">
        <v>150</v>
      </c>
      <c r="E59" s="122"/>
      <c r="F59" s="122" t="s">
        <v>146</v>
      </c>
      <c r="G59" s="122" t="s">
        <v>147</v>
      </c>
      <c r="H59" s="122"/>
      <c r="I59" s="122" t="s">
        <v>113</v>
      </c>
      <c r="J59" s="122" t="s">
        <v>107</v>
      </c>
      <c r="K59" s="122"/>
      <c r="L59" s="122" t="s">
        <v>465</v>
      </c>
    </row>
    <row r="60" spans="1:12">
      <c r="A60" s="70" t="str">
        <f>IF(NOT(ISNA(VLOOKUP(B60, 'ICD Master'!B:B,1, FALSE))), "OK", "Not Found!")</f>
        <v>OK</v>
      </c>
      <c r="B60" s="69" t="str">
        <f t="shared" si="1"/>
        <v>[FDS]_[SCRMS]_Contact_Request</v>
      </c>
      <c r="D60" s="122" t="s">
        <v>150</v>
      </c>
      <c r="E60" s="122"/>
      <c r="F60" s="122" t="s">
        <v>151</v>
      </c>
      <c r="G60" s="122" t="s">
        <v>152</v>
      </c>
      <c r="H60" s="122"/>
      <c r="I60" s="122" t="s">
        <v>113</v>
      </c>
      <c r="J60" s="122" t="s">
        <v>107</v>
      </c>
      <c r="K60" s="122"/>
      <c r="L60" s="122" t="s">
        <v>281</v>
      </c>
    </row>
    <row r="61" spans="1:12">
      <c r="A61" s="70" t="str">
        <f>IF(NOT(ISNA(VLOOKUP(B61, 'ICD Master'!B:B,1, FALSE))), "OK", "Not Found!")</f>
        <v>OK</v>
      </c>
      <c r="B61" s="69" t="str">
        <f t="shared" si="1"/>
        <v>[SCRMS]_[SCMS]_Reference_orbits</v>
      </c>
      <c r="D61" s="122" t="s">
        <v>161</v>
      </c>
      <c r="E61" s="122"/>
      <c r="F61" s="122" t="s">
        <v>113</v>
      </c>
      <c r="G61" s="122" t="s">
        <v>107</v>
      </c>
      <c r="H61" s="122"/>
      <c r="I61" s="122" t="s">
        <v>162</v>
      </c>
      <c r="J61" s="122" t="s">
        <v>163</v>
      </c>
      <c r="K61" s="122"/>
      <c r="L61" s="122" t="s">
        <v>164</v>
      </c>
    </row>
    <row r="62" spans="1:12">
      <c r="A62" s="70" t="str">
        <f>IF(NOT(ISNA(VLOOKUP(B62, 'ICD Master'!B:B,1, FALSE))), "OK", "Not Found!")</f>
        <v>OK</v>
      </c>
      <c r="B62" s="69" t="str">
        <f t="shared" si="1"/>
        <v>[FS]_[MPS]_ProgR_Cancel_Request</v>
      </c>
      <c r="D62" s="122" t="s">
        <v>175</v>
      </c>
      <c r="E62" s="122"/>
      <c r="F62" s="122" t="s">
        <v>6</v>
      </c>
      <c r="G62" s="122" t="s">
        <v>18</v>
      </c>
      <c r="H62" s="122"/>
      <c r="I62" s="122" t="s">
        <v>149</v>
      </c>
      <c r="J62" s="122" t="s">
        <v>139</v>
      </c>
      <c r="K62" s="122"/>
      <c r="L62" s="122" t="s">
        <v>255</v>
      </c>
    </row>
    <row r="63" spans="1:12">
      <c r="A63" s="70" t="str">
        <f>IF(NOT(ISNA(VLOOKUP(B63, 'ICD Master'!B:B,1, FALSE))), "OK", "Not Found!")</f>
        <v>Not Found!</v>
      </c>
      <c r="B63" s="69" t="str">
        <f t="shared" si="1"/>
        <v>[FS]_[KBDS]_Decision_Report</v>
      </c>
      <c r="D63" s="122" t="s">
        <v>492</v>
      </c>
      <c r="E63" s="122"/>
      <c r="F63" s="122" t="s">
        <v>6</v>
      </c>
      <c r="G63" s="122" t="s">
        <v>18</v>
      </c>
      <c r="H63" s="122"/>
      <c r="I63" s="122" t="s">
        <v>93</v>
      </c>
      <c r="J63" s="122" t="s">
        <v>22</v>
      </c>
      <c r="K63" s="122"/>
      <c r="L63" s="122" t="s">
        <v>493</v>
      </c>
    </row>
    <row r="64" spans="1:12">
      <c r="A64" s="70" t="str">
        <f>IF(NOT(ISNA(VLOOKUP(B64, 'ICD Master'!B:B,1, FALSE))), "OK", "Not Found!")</f>
        <v>OK</v>
      </c>
      <c r="B64" s="69" t="str">
        <f t="shared" si="1"/>
        <v>[FS]_[DDS]_Capabilities</v>
      </c>
      <c r="D64" s="122" t="s">
        <v>96</v>
      </c>
      <c r="E64" s="122"/>
      <c r="F64" s="122" t="s">
        <v>6</v>
      </c>
      <c r="G64" s="122" t="s">
        <v>18</v>
      </c>
      <c r="H64" s="122"/>
      <c r="I64" s="122" t="s">
        <v>153</v>
      </c>
      <c r="J64" s="122" t="s">
        <v>119</v>
      </c>
      <c r="K64" s="122"/>
      <c r="L64" s="122" t="s">
        <v>7</v>
      </c>
    </row>
    <row r="65" spans="1:12">
      <c r="A65" s="70" t="str">
        <f>IF(NOT(ISNA(VLOOKUP(B65, 'ICD Master'!B:B,1, FALSE))), "OK", "Not Found!")</f>
        <v>OK</v>
      </c>
      <c r="B65" s="69" t="str">
        <f t="shared" si="1"/>
        <v>[FS]_[DDS]_Delivery_Request_and_Follow_up</v>
      </c>
      <c r="D65" s="122" t="s">
        <v>173</v>
      </c>
      <c r="E65" s="122"/>
      <c r="F65" s="122" t="s">
        <v>6</v>
      </c>
      <c r="G65" s="122" t="s">
        <v>18</v>
      </c>
      <c r="H65" s="122"/>
      <c r="I65" s="122" t="s">
        <v>153</v>
      </c>
      <c r="J65" s="122" t="s">
        <v>119</v>
      </c>
      <c r="K65" s="122"/>
      <c r="L65" s="122" t="s">
        <v>324</v>
      </c>
    </row>
    <row r="66" spans="1:12">
      <c r="A66" s="70" t="str">
        <f>IF(NOT(ISNA(VLOOKUP(B66, 'ICD Master'!B:B,1, FALSE))), "OK", "Not Found!")</f>
        <v>OK</v>
      </c>
      <c r="B66" s="69" t="str">
        <f t="shared" si="1"/>
        <v>[FS]_[ADGS]_Weather</v>
      </c>
      <c r="D66" s="122" t="s">
        <v>214</v>
      </c>
      <c r="E66" s="122"/>
      <c r="F66" s="122" t="s">
        <v>6</v>
      </c>
      <c r="G66" s="122" t="s">
        <v>18</v>
      </c>
      <c r="H66" s="122"/>
      <c r="I66" s="122" t="s">
        <v>98</v>
      </c>
      <c r="J66" s="122" t="s">
        <v>66</v>
      </c>
      <c r="K66" s="122"/>
      <c r="L66" s="122" t="s">
        <v>243</v>
      </c>
    </row>
    <row r="67" spans="1:12">
      <c r="A67" s="70" t="str">
        <f>IF(NOT(ISNA(VLOOKUP(B67, 'ICD Master'!B:B,1, FALSE))), "OK", "Not Found!")</f>
        <v>OK</v>
      </c>
      <c r="B67" s="69" t="str">
        <f t="shared" si="1"/>
        <v>[APS]_[ADGS]_APS_External_IAD</v>
      </c>
      <c r="D67" s="122" t="s">
        <v>282</v>
      </c>
      <c r="E67" s="122"/>
      <c r="F67" s="122" t="s">
        <v>114</v>
      </c>
      <c r="G67" s="122" t="s">
        <v>115</v>
      </c>
      <c r="H67" s="122"/>
      <c r="I67" s="122" t="s">
        <v>98</v>
      </c>
      <c r="J67" s="122" t="s">
        <v>66</v>
      </c>
      <c r="K67" s="122"/>
      <c r="L67" s="122" t="s">
        <v>283</v>
      </c>
    </row>
    <row r="68" spans="1:12">
      <c r="A68" s="70" t="str">
        <f>IF(NOT(ISNA(VLOOKUP(B68, 'ICD Master'!B:B,1, FALSE))), "OK", "Not Found!")</f>
        <v>OK</v>
      </c>
      <c r="B68" s="69" t="str">
        <f t="shared" si="1"/>
        <v>[MPS]_[SCRMS]_Routine_Pivot_Point_Slots</v>
      </c>
      <c r="D68" s="122" t="s">
        <v>325</v>
      </c>
      <c r="E68" s="122"/>
      <c r="F68" s="122" t="s">
        <v>149</v>
      </c>
      <c r="G68" s="122" t="s">
        <v>139</v>
      </c>
      <c r="H68" s="122"/>
      <c r="I68" s="122" t="s">
        <v>113</v>
      </c>
      <c r="J68" s="122" t="s">
        <v>107</v>
      </c>
      <c r="K68" s="122"/>
      <c r="L68" s="122" t="s">
        <v>326</v>
      </c>
    </row>
    <row r="69" spans="1:12">
      <c r="A69" s="70" t="str">
        <f>IF(NOT(ISNA(VLOOKUP(B69, 'ICD Master'!B:B,1, FALSE))), "OK", "Not Found!")</f>
        <v>OK</v>
      </c>
      <c r="B69" s="69" t="str">
        <f t="shared" si="1"/>
        <v>[UAS]_[ACS]_Catalog_structured_search</v>
      </c>
      <c r="D69" s="122" t="s">
        <v>494</v>
      </c>
      <c r="E69" s="122"/>
      <c r="F69" s="122" t="s">
        <v>117</v>
      </c>
      <c r="G69" s="122" t="s">
        <v>108</v>
      </c>
      <c r="H69" s="122"/>
      <c r="I69" s="122" t="s">
        <v>9</v>
      </c>
      <c r="J69" s="122" t="s">
        <v>20</v>
      </c>
      <c r="K69" s="122"/>
      <c r="L69" s="122" t="s">
        <v>495</v>
      </c>
    </row>
    <row r="70" spans="1:12">
      <c r="A70" s="70" t="str">
        <f>IF(NOT(ISNA(VLOOKUP(B70, 'ICD Master'!B:B,1, FALSE))), "OK", "Not Found!")</f>
        <v>OK</v>
      </c>
      <c r="B70" s="69" t="str">
        <f t="shared" si="1"/>
        <v>[UAS]_[ACS]_Catalog_natural_language_search</v>
      </c>
      <c r="D70" s="122" t="s">
        <v>327</v>
      </c>
      <c r="E70" s="122"/>
      <c r="F70" s="122" t="s">
        <v>117</v>
      </c>
      <c r="G70" s="122" t="s">
        <v>108</v>
      </c>
      <c r="H70" s="122"/>
      <c r="I70" s="122" t="s">
        <v>9</v>
      </c>
      <c r="J70" s="122" t="s">
        <v>20</v>
      </c>
      <c r="K70" s="122"/>
      <c r="L70" s="122" t="s">
        <v>328</v>
      </c>
    </row>
    <row r="71" spans="1:12">
      <c r="A71" s="70" t="str">
        <f>IF(NOT(ISNA(VLOOKUP(B71, 'ICD Master'!B:B,1, FALSE))), "OK", "Not Found!")</f>
        <v>OK</v>
      </c>
      <c r="B71" s="69" t="str">
        <f t="shared" si="1"/>
        <v>[ACS]_[PPS]_Archiving_product_retrieval</v>
      </c>
      <c r="D71" s="122" t="s">
        <v>329</v>
      </c>
      <c r="E71" s="122"/>
      <c r="F71" s="122" t="s">
        <v>9</v>
      </c>
      <c r="G71" s="122" t="s">
        <v>20</v>
      </c>
      <c r="H71" s="122"/>
      <c r="I71" s="122" t="s">
        <v>143</v>
      </c>
      <c r="J71" s="122" t="s">
        <v>19</v>
      </c>
      <c r="K71" s="122"/>
      <c r="L71" s="122" t="s">
        <v>496</v>
      </c>
    </row>
    <row r="72" spans="1:12">
      <c r="A72" s="70" t="str">
        <f>IF(NOT(ISNA(VLOOKUP(B72, 'ICD Master'!B:B,1, FALSE))), "OK", "Not Found!")</f>
        <v>OK</v>
      </c>
      <c r="B72" s="69" t="str">
        <f t="shared" si="1"/>
        <v>[PPS]_[ACS]_Reprocessing_product_retrieval</v>
      </c>
      <c r="D72" s="122" t="s">
        <v>330</v>
      </c>
      <c r="E72" s="122"/>
      <c r="F72" s="122" t="s">
        <v>143</v>
      </c>
      <c r="G72" s="122" t="s">
        <v>19</v>
      </c>
      <c r="H72" s="122"/>
      <c r="I72" s="122" t="s">
        <v>9</v>
      </c>
      <c r="J72" s="122" t="s">
        <v>20</v>
      </c>
      <c r="K72" s="122"/>
      <c r="L72" s="122" t="s">
        <v>497</v>
      </c>
    </row>
    <row r="73" spans="1:12">
      <c r="A73" s="70" t="str">
        <f>IF(NOT(ISNA(VLOOKUP(B73, 'ICD Master'!B:B,1, FALSE))), "OK", "Not Found!")</f>
        <v>OK</v>
      </c>
      <c r="B73" s="69" t="str">
        <f t="shared" si="1"/>
        <v>[ACS]_[EPS]_Archiving_product_retrieval</v>
      </c>
      <c r="D73" s="122" t="s">
        <v>329</v>
      </c>
      <c r="E73" s="122"/>
      <c r="F73" s="122" t="s">
        <v>9</v>
      </c>
      <c r="G73" s="122" t="s">
        <v>20</v>
      </c>
      <c r="H73" s="122"/>
      <c r="I73" s="122" t="s">
        <v>94</v>
      </c>
      <c r="J73" s="122" t="s">
        <v>21</v>
      </c>
      <c r="K73" s="122"/>
      <c r="L73" s="122" t="s">
        <v>498</v>
      </c>
    </row>
    <row r="74" spans="1:12">
      <c r="A74" s="70" t="str">
        <f>IF(NOT(ISNA(VLOOKUP(B74, 'ICD Master'!B:B,1, FALSE))), "OK", "Not Found!")</f>
        <v>OK</v>
      </c>
      <c r="B74" s="69" t="str">
        <f t="shared" si="1"/>
        <v>[EPS]_[ACS]_Enhanced_processing_input_retrieval</v>
      </c>
      <c r="D74" s="122" t="s">
        <v>331</v>
      </c>
      <c r="E74" s="122"/>
      <c r="F74" s="122" t="s">
        <v>94</v>
      </c>
      <c r="G74" s="122" t="s">
        <v>21</v>
      </c>
      <c r="H74" s="122"/>
      <c r="I74" s="122" t="s">
        <v>9</v>
      </c>
      <c r="J74" s="122" t="s">
        <v>20</v>
      </c>
      <c r="K74" s="122"/>
      <c r="L74" s="122" t="s">
        <v>259</v>
      </c>
    </row>
    <row r="75" spans="1:12">
      <c r="A75" s="70" t="str">
        <f>IF(NOT(ISNA(VLOOKUP(B75, 'ICD Master'!B:B,1, FALSE))), "OK", "Not Found!")</f>
        <v>OK</v>
      </c>
      <c r="B75" s="69" t="str">
        <f t="shared" si="1"/>
        <v>[ACS]_[MPS]_Product_availability_notification</v>
      </c>
      <c r="D75" s="122" t="s">
        <v>10</v>
      </c>
      <c r="E75" s="122"/>
      <c r="F75" s="122" t="s">
        <v>9</v>
      </c>
      <c r="G75" s="122" t="s">
        <v>20</v>
      </c>
      <c r="H75" s="122"/>
      <c r="I75" s="122" t="s">
        <v>149</v>
      </c>
      <c r="J75" s="122" t="s">
        <v>139</v>
      </c>
      <c r="K75" s="122"/>
      <c r="L75" s="122" t="s">
        <v>237</v>
      </c>
    </row>
    <row r="76" spans="1:12">
      <c r="A76" s="70" t="str">
        <f>IF(NOT(ISNA(VLOOKUP(B76, 'ICD Master'!B:B,1, FALSE))), "OK", "Not Found!")</f>
        <v>OK</v>
      </c>
      <c r="B76" s="69" t="str">
        <f t="shared" si="1"/>
        <v>[FS]_[MPS]_Download/Upload_Feasibility</v>
      </c>
      <c r="D76" s="122" t="s">
        <v>332</v>
      </c>
      <c r="E76" s="122"/>
      <c r="F76" s="122" t="s">
        <v>6</v>
      </c>
      <c r="G76" s="122" t="s">
        <v>18</v>
      </c>
      <c r="H76" s="122"/>
      <c r="I76" s="122" t="s">
        <v>149</v>
      </c>
      <c r="J76" s="122" t="s">
        <v>139</v>
      </c>
      <c r="K76" s="122"/>
      <c r="L76" s="122" t="s">
        <v>333</v>
      </c>
    </row>
    <row r="77" spans="1:12">
      <c r="A77" s="70" t="str">
        <f>IF(NOT(ISNA(VLOOKUP(B77, 'ICD Master'!B:B,1, FALSE))), "OK", "Not Found!")</f>
        <v>OK</v>
      </c>
      <c r="B77" s="69" t="str">
        <f t="shared" si="1"/>
        <v>[MPS]_[FDS]_Predicted_Orbits</v>
      </c>
      <c r="D77" s="122" t="s">
        <v>159</v>
      </c>
      <c r="E77" s="122"/>
      <c r="F77" s="122" t="s">
        <v>149</v>
      </c>
      <c r="G77" s="122" t="s">
        <v>139</v>
      </c>
      <c r="H77" s="122"/>
      <c r="I77" s="122" t="s">
        <v>151</v>
      </c>
      <c r="J77" s="122" t="s">
        <v>152</v>
      </c>
      <c r="K77" s="122"/>
      <c r="L77" s="122" t="s">
        <v>334</v>
      </c>
    </row>
    <row r="78" spans="1:12">
      <c r="A78" s="70" t="str">
        <f>IF(NOT(ISNA(VLOOKUP(B78, 'ICD Master'!B:B,1, FALSE))), "OK", "Not Found!")</f>
        <v>OK</v>
      </c>
      <c r="B78" s="69" t="str">
        <f t="shared" si="1"/>
        <v>[MPS]_[ACS]_Product_metadata_update</v>
      </c>
      <c r="D78" s="122" t="s">
        <v>335</v>
      </c>
      <c r="E78" s="122"/>
      <c r="F78" s="122" t="s">
        <v>149</v>
      </c>
      <c r="G78" s="122" t="s">
        <v>139</v>
      </c>
      <c r="H78" s="122"/>
      <c r="I78" s="122" t="s">
        <v>9</v>
      </c>
      <c r="J78" s="122" t="s">
        <v>20</v>
      </c>
      <c r="K78" s="122"/>
      <c r="L78" s="122" t="s">
        <v>336</v>
      </c>
    </row>
    <row r="79" spans="1:12">
      <c r="A79" s="70" t="str">
        <f>IF(NOT(ISNA(VLOOKUP(B79, 'ICD Master'!B:B,1, FALSE))), "OK", "Not Found!")</f>
        <v>OK</v>
      </c>
      <c r="B79" s="69" t="str">
        <f t="shared" si="1"/>
        <v>[MPS]_[SCMS]_System_&amp;_Satellite_Configuration</v>
      </c>
      <c r="D79" s="122" t="s">
        <v>337</v>
      </c>
      <c r="E79" s="122"/>
      <c r="F79" s="122" t="s">
        <v>149</v>
      </c>
      <c r="G79" s="122" t="s">
        <v>139</v>
      </c>
      <c r="H79" s="122"/>
      <c r="I79" s="122" t="s">
        <v>162</v>
      </c>
      <c r="J79" s="122" t="s">
        <v>163</v>
      </c>
      <c r="K79" s="122"/>
      <c r="L79" s="122" t="s">
        <v>338</v>
      </c>
    </row>
    <row r="80" spans="1:12">
      <c r="A80" s="70" t="str">
        <f>IF(NOT(ISNA(VLOOKUP(B80, 'ICD Master'!B:B,1, FALSE))), "OK", "Not Found!")</f>
        <v>OK</v>
      </c>
      <c r="B80" s="69" t="str">
        <f t="shared" si="1"/>
        <v>[MPS]_[ADGS]_Auxiliary_Data</v>
      </c>
      <c r="D80" s="122" t="s">
        <v>418</v>
      </c>
      <c r="E80" s="122"/>
      <c r="F80" s="122" t="s">
        <v>149</v>
      </c>
      <c r="G80" s="122" t="s">
        <v>139</v>
      </c>
      <c r="H80" s="122"/>
      <c r="I80" s="122" t="s">
        <v>98</v>
      </c>
      <c r="J80" s="122" t="s">
        <v>66</v>
      </c>
      <c r="K80" s="122"/>
      <c r="L80" s="122" t="s">
        <v>419</v>
      </c>
    </row>
    <row r="81" spans="1:12">
      <c r="A81" s="70" t="str">
        <f>IF(NOT(ISNA(VLOOKUP(B81, 'ICD Master'!B:B,1, FALSE))), "OK", "Not Found!")</f>
        <v>OK</v>
      </c>
      <c r="B81" s="69" t="str">
        <f t="shared" si="1"/>
        <v>[FOS]_[MPS]_Mission_Plan</v>
      </c>
      <c r="D81" s="122" t="s">
        <v>341</v>
      </c>
      <c r="E81" s="122"/>
      <c r="F81" s="122" t="s">
        <v>146</v>
      </c>
      <c r="G81" s="122" t="s">
        <v>147</v>
      </c>
      <c r="H81" s="122"/>
      <c r="I81" s="122" t="s">
        <v>149</v>
      </c>
      <c r="J81" s="122" t="s">
        <v>139</v>
      </c>
      <c r="K81" s="122"/>
      <c r="L81" s="122" t="s">
        <v>342</v>
      </c>
    </row>
    <row r="82" spans="1:12">
      <c r="A82" s="70" t="str">
        <f>IF(NOT(ISNA(VLOOKUP(B82, 'ICD Master'!B:B,1, FALSE))), "OK", "Not Found!")</f>
        <v>OK</v>
      </c>
      <c r="B82" s="69" t="str">
        <f t="shared" si="1"/>
        <v>[MPS]_[SCRMS]_Contact_Request</v>
      </c>
      <c r="D82" s="122" t="s">
        <v>150</v>
      </c>
      <c r="E82" s="122"/>
      <c r="F82" s="122" t="s">
        <v>149</v>
      </c>
      <c r="G82" s="122" t="s">
        <v>139</v>
      </c>
      <c r="H82" s="122"/>
      <c r="I82" s="122" t="s">
        <v>113</v>
      </c>
      <c r="J82" s="122" t="s">
        <v>107</v>
      </c>
      <c r="K82" s="122"/>
      <c r="L82" s="122" t="s">
        <v>343</v>
      </c>
    </row>
    <row r="83" spans="1:12">
      <c r="A83" s="70" t="str">
        <f>IF(NOT(ISNA(VLOOKUP(B83, 'ICD Master'!B:B,1, FALSE))), "OK", "Not Found!")</f>
        <v>OK</v>
      </c>
      <c r="B83" s="69" t="str">
        <f t="shared" si="1"/>
        <v>[MPS]_[FOS]_Plan_Upload_Report</v>
      </c>
      <c r="D83" s="122" t="s">
        <v>344</v>
      </c>
      <c r="E83" s="122"/>
      <c r="F83" s="122" t="s">
        <v>149</v>
      </c>
      <c r="G83" s="122" t="s">
        <v>139</v>
      </c>
      <c r="H83" s="122"/>
      <c r="I83" s="122" t="s">
        <v>146</v>
      </c>
      <c r="J83" s="122" t="s">
        <v>147</v>
      </c>
      <c r="K83" s="122"/>
      <c r="L83" s="122" t="s">
        <v>345</v>
      </c>
    </row>
    <row r="84" spans="1:12">
      <c r="A84" s="70" t="str">
        <f>IF(NOT(ISNA(VLOOKUP(B84, 'ICD Master'!B:B,1, FALSE))), "OK", "Not Found!")</f>
        <v>OK</v>
      </c>
      <c r="B84" s="69" t="str">
        <f t="shared" si="1"/>
        <v>[MPS]_[FOS]_On-Board_State_Report</v>
      </c>
      <c r="D84" s="122" t="s">
        <v>346</v>
      </c>
      <c r="E84" s="122"/>
      <c r="F84" s="122" t="s">
        <v>149</v>
      </c>
      <c r="G84" s="122" t="s">
        <v>139</v>
      </c>
      <c r="H84" s="122"/>
      <c r="I84" s="122" t="s">
        <v>146</v>
      </c>
      <c r="J84" s="122" t="s">
        <v>147</v>
      </c>
      <c r="K84" s="122"/>
      <c r="L84" s="122" t="s">
        <v>347</v>
      </c>
    </row>
    <row r="85" spans="1:12">
      <c r="A85" s="70" t="str">
        <f>IF(NOT(ISNA(VLOOKUP(B85, 'ICD Master'!B:B,1, FALSE))), "OK", "Not Found!")</f>
        <v>OK</v>
      </c>
      <c r="B85" s="69" t="str">
        <f t="shared" si="1"/>
        <v>[MPS]_[SCRMS]_Mission_Polarisation_Plan</v>
      </c>
      <c r="D85" s="122" t="s">
        <v>348</v>
      </c>
      <c r="E85" s="122"/>
      <c r="F85" s="122" t="s">
        <v>149</v>
      </c>
      <c r="G85" s="122" t="s">
        <v>139</v>
      </c>
      <c r="H85" s="122"/>
      <c r="I85" s="122" t="s">
        <v>113</v>
      </c>
      <c r="J85" s="122" t="s">
        <v>107</v>
      </c>
      <c r="K85" s="122"/>
      <c r="L85" s="122" t="s">
        <v>253</v>
      </c>
    </row>
    <row r="86" spans="1:12">
      <c r="A86" s="70" t="str">
        <f>IF(NOT(ISNA(VLOOKUP(B86, 'ICD Master'!B:B,1, FALSE))), "OK", "Not Found!")</f>
        <v>OK</v>
      </c>
      <c r="B86" s="69" t="str">
        <f t="shared" si="1"/>
        <v>[FOS]_[SCMS]_System_&amp;_Satellite_Configuration</v>
      </c>
      <c r="D86" s="122" t="s">
        <v>337</v>
      </c>
      <c r="E86" s="122"/>
      <c r="F86" s="122" t="s">
        <v>146</v>
      </c>
      <c r="G86" s="122" t="s">
        <v>147</v>
      </c>
      <c r="H86" s="122"/>
      <c r="I86" s="122" t="s">
        <v>162</v>
      </c>
      <c r="J86" s="122" t="s">
        <v>163</v>
      </c>
      <c r="K86" s="122"/>
      <c r="L86" s="122" t="s">
        <v>349</v>
      </c>
    </row>
    <row r="87" spans="1:12">
      <c r="A87" s="70" t="str">
        <f>IF(NOT(ISNA(VLOOKUP(B87, 'ICD Master'!B:B,1, FALSE))), "OK", "Not Found!")</f>
        <v>OK</v>
      </c>
      <c r="B87" s="69" t="str">
        <f t="shared" si="1"/>
        <v>[ACS]_[APS]_Archiving_product_retrieval</v>
      </c>
      <c r="D87" s="122" t="s">
        <v>329</v>
      </c>
      <c r="E87" s="122"/>
      <c r="F87" s="122" t="s">
        <v>9</v>
      </c>
      <c r="G87" s="122" t="s">
        <v>20</v>
      </c>
      <c r="H87" s="122"/>
      <c r="I87" s="122" t="s">
        <v>114</v>
      </c>
      <c r="J87" s="122" t="s">
        <v>115</v>
      </c>
      <c r="K87" s="122"/>
      <c r="L87" s="122" t="s">
        <v>144</v>
      </c>
    </row>
    <row r="88" spans="1:12">
      <c r="A88" s="70" t="str">
        <f>IF(NOT(ISNA(VLOOKUP(B88, 'ICD Master'!B:B,1, FALSE))), "OK", "Not Found!")</f>
        <v>OK</v>
      </c>
      <c r="B88" s="69" t="str">
        <f t="shared" si="1"/>
        <v>[APS]_[ACS]_Advanced_processing_input_retrieval</v>
      </c>
      <c r="D88" s="122" t="s">
        <v>350</v>
      </c>
      <c r="E88" s="122"/>
      <c r="F88" s="122" t="s">
        <v>114</v>
      </c>
      <c r="G88" s="122" t="s">
        <v>115</v>
      </c>
      <c r="H88" s="122"/>
      <c r="I88" s="122" t="s">
        <v>9</v>
      </c>
      <c r="J88" s="122" t="s">
        <v>20</v>
      </c>
      <c r="K88" s="122"/>
      <c r="L88" s="122" t="s">
        <v>259</v>
      </c>
    </row>
    <row r="89" spans="1:12">
      <c r="A89" s="70" t="str">
        <f>IF(NOT(ISNA(VLOOKUP(B89, 'ICD Master'!B:B,1, FALSE))), "OK", "Not Found!")</f>
        <v>OK</v>
      </c>
      <c r="B89" s="69" t="str">
        <f t="shared" si="1"/>
        <v>[ACS]_[KBDS]_Thematics_catalog_request</v>
      </c>
      <c r="D89" s="122" t="s">
        <v>351</v>
      </c>
      <c r="E89" s="122"/>
      <c r="F89" s="122" t="s">
        <v>9</v>
      </c>
      <c r="G89" s="122" t="s">
        <v>20</v>
      </c>
      <c r="H89" s="122"/>
      <c r="I89" s="122" t="s">
        <v>93</v>
      </c>
      <c r="J89" s="122" t="s">
        <v>22</v>
      </c>
      <c r="K89" s="122"/>
      <c r="L89" s="122" t="s">
        <v>420</v>
      </c>
    </row>
    <row r="90" spans="1:12">
      <c r="A90" s="70" t="str">
        <f>IF(NOT(ISNA(VLOOKUP(B90, 'ICD Master'!B:B,1, FALSE))), "OK", "Not Found!")</f>
        <v>OK</v>
      </c>
      <c r="B90" s="69" t="str">
        <f t="shared" si="1"/>
        <v>[IQS]_[ACS]_Catalog_structured_search</v>
      </c>
      <c r="D90" s="122" t="s">
        <v>494</v>
      </c>
      <c r="E90" s="122"/>
      <c r="F90" s="122" t="s">
        <v>121</v>
      </c>
      <c r="G90" s="122" t="s">
        <v>122</v>
      </c>
      <c r="H90" s="122"/>
      <c r="I90" s="122" t="s">
        <v>9</v>
      </c>
      <c r="J90" s="122" t="s">
        <v>20</v>
      </c>
      <c r="K90" s="122"/>
      <c r="L90" s="122" t="s">
        <v>495</v>
      </c>
    </row>
    <row r="91" spans="1:12">
      <c r="A91" s="70" t="str">
        <f>IF(NOT(ISNA(VLOOKUP(B91, 'ICD Master'!B:B,1, FALSE))), "OK", "Not Found!")</f>
        <v>OK</v>
      </c>
      <c r="B91" s="69" t="str">
        <f t="shared" si="1"/>
        <v>[IQS]_[ACS]_Product_retrieval</v>
      </c>
      <c r="D91" s="122" t="s">
        <v>353</v>
      </c>
      <c r="E91" s="122"/>
      <c r="F91" s="122" t="s">
        <v>121</v>
      </c>
      <c r="G91" s="122" t="s">
        <v>122</v>
      </c>
      <c r="H91" s="122"/>
      <c r="I91" s="122" t="s">
        <v>9</v>
      </c>
      <c r="J91" s="122" t="s">
        <v>20</v>
      </c>
      <c r="K91" s="122"/>
      <c r="L91" s="122" t="s">
        <v>499</v>
      </c>
    </row>
    <row r="92" spans="1:12">
      <c r="A92" s="70" t="str">
        <f>IF(NOT(ISNA(VLOOKUP(B92, 'ICD Master'!B:B,1, FALSE))), "OK", "Not Found!")</f>
        <v>OK</v>
      </c>
      <c r="B92" s="69" t="str">
        <f t="shared" si="1"/>
        <v>[FDS]_[SCMS]_System_&amp;_Satellite_Configuration</v>
      </c>
      <c r="D92" s="122" t="s">
        <v>337</v>
      </c>
      <c r="E92" s="122"/>
      <c r="F92" s="122" t="s">
        <v>151</v>
      </c>
      <c r="G92" s="122" t="s">
        <v>152</v>
      </c>
      <c r="H92" s="122"/>
      <c r="I92" s="122" t="s">
        <v>162</v>
      </c>
      <c r="J92" s="122" t="s">
        <v>163</v>
      </c>
      <c r="K92" s="122"/>
      <c r="L92" s="122" t="s">
        <v>349</v>
      </c>
    </row>
    <row r="93" spans="1:12">
      <c r="A93" s="70" t="str">
        <f>IF(NOT(ISNA(VLOOKUP(B93, 'ICD Master'!B:B,1, FALSE))), "OK", "Not Found!")</f>
        <v>OK</v>
      </c>
      <c r="B93" s="69" t="str">
        <f t="shared" si="1"/>
        <v>[FDS]_[ADGS]_IERS</v>
      </c>
      <c r="D93" s="122" t="s">
        <v>339</v>
      </c>
      <c r="E93" s="122"/>
      <c r="F93" s="122" t="s">
        <v>151</v>
      </c>
      <c r="G93" s="122" t="s">
        <v>152</v>
      </c>
      <c r="H93" s="122"/>
      <c r="I93" s="122" t="s">
        <v>98</v>
      </c>
      <c r="J93" s="122" t="s">
        <v>66</v>
      </c>
      <c r="K93" s="122"/>
      <c r="L93" s="122" t="s">
        <v>340</v>
      </c>
    </row>
    <row r="94" spans="1:12">
      <c r="A94" s="70" t="str">
        <f>IF(NOT(ISNA(VLOOKUP(B94, 'ICD Master'!B:B,1, FALSE))), "OK", "Not Found!")</f>
        <v>OK</v>
      </c>
      <c r="B94" s="69" t="str">
        <f t="shared" si="1"/>
        <v>[ACS]_[KBDS]_Enhanced_product_metadata</v>
      </c>
      <c r="D94" s="122" t="s">
        <v>352</v>
      </c>
      <c r="E94" s="122"/>
      <c r="F94" s="122" t="s">
        <v>9</v>
      </c>
      <c r="G94" s="122" t="s">
        <v>20</v>
      </c>
      <c r="H94" s="122"/>
      <c r="I94" s="122" t="s">
        <v>93</v>
      </c>
      <c r="J94" s="122" t="s">
        <v>22</v>
      </c>
      <c r="K94" s="122"/>
      <c r="L94" s="122" t="s">
        <v>500</v>
      </c>
    </row>
    <row r="95" spans="1:12">
      <c r="A95" s="70" t="str">
        <f>IF(NOT(ISNA(VLOOKUP(B95, 'ICD Master'!B:B,1, FALSE))), "OK", "Not Found!")</f>
        <v>OK</v>
      </c>
      <c r="B95" s="69" t="str">
        <f t="shared" si="1"/>
        <v>[ACS]_[FS]_Product_availability_notification</v>
      </c>
      <c r="D95" s="122" t="s">
        <v>10</v>
      </c>
      <c r="E95" s="122"/>
      <c r="F95" s="122" t="s">
        <v>9</v>
      </c>
      <c r="G95" s="122" t="s">
        <v>20</v>
      </c>
      <c r="H95" s="122"/>
      <c r="I95" s="122" t="s">
        <v>6</v>
      </c>
      <c r="J95" s="122" t="s">
        <v>18</v>
      </c>
      <c r="K95" s="122"/>
      <c r="L95" s="122" t="s">
        <v>237</v>
      </c>
    </row>
    <row r="96" spans="1:12">
      <c r="A96" s="70" t="str">
        <f>IF(NOT(ISNA(VLOOKUP(B96, 'ICD Master'!B:B,1, FALSE))), "OK", "Not Found!")</f>
        <v>OK</v>
      </c>
      <c r="B96" s="69" t="str">
        <f t="shared" si="1"/>
        <v>[IQS]_[FS]_User_Request_Activation</v>
      </c>
      <c r="D96" s="122" t="s">
        <v>421</v>
      </c>
      <c r="E96" s="122"/>
      <c r="F96" s="122" t="s">
        <v>121</v>
      </c>
      <c r="G96" s="122" t="s">
        <v>122</v>
      </c>
      <c r="H96" s="122"/>
      <c r="I96" s="122" t="s">
        <v>6</v>
      </c>
      <c r="J96" s="122" t="s">
        <v>18</v>
      </c>
      <c r="K96" s="122"/>
      <c r="L96" s="122" t="s">
        <v>422</v>
      </c>
    </row>
    <row r="97" spans="1:12">
      <c r="A97" s="70" t="str">
        <f>IF(NOT(ISNA(VLOOKUP(B97, 'ICD Master'!B:B,1, FALSE))), "OK", "Not Found!")</f>
        <v>OK</v>
      </c>
      <c r="B97" s="69" t="str">
        <f t="shared" si="1"/>
        <v>[IQS]_[FS]_User_Request_Consultation</v>
      </c>
      <c r="D97" s="122" t="s">
        <v>423</v>
      </c>
      <c r="E97" s="122"/>
      <c r="F97" s="122" t="s">
        <v>121</v>
      </c>
      <c r="G97" s="122" t="s">
        <v>122</v>
      </c>
      <c r="H97" s="122"/>
      <c r="I97" s="122" t="s">
        <v>6</v>
      </c>
      <c r="J97" s="122" t="s">
        <v>18</v>
      </c>
      <c r="K97" s="122"/>
      <c r="L97" s="122" t="s">
        <v>424</v>
      </c>
    </row>
    <row r="98" spans="1:12">
      <c r="A98" s="70" t="str">
        <f>IF(NOT(ISNA(VLOOKUP(B98, 'ICD Master'!B:B,1, FALSE))), "OK", "Not Found!")</f>
        <v>OK</v>
      </c>
      <c r="B98" s="69" t="str">
        <f t="shared" si="1"/>
        <v>[IQS]_[FOS]_TM_Value</v>
      </c>
      <c r="D98" s="122" t="s">
        <v>425</v>
      </c>
      <c r="E98" s="122"/>
      <c r="F98" s="122" t="s">
        <v>121</v>
      </c>
      <c r="G98" s="122" t="s">
        <v>122</v>
      </c>
      <c r="H98" s="122"/>
      <c r="I98" s="122" t="s">
        <v>146</v>
      </c>
      <c r="J98" s="122" t="s">
        <v>147</v>
      </c>
      <c r="K98" s="122"/>
      <c r="L98" s="122" t="s">
        <v>454</v>
      </c>
    </row>
    <row r="99" spans="1:12">
      <c r="A99" s="70" t="str">
        <f>IF(NOT(ISNA(VLOOKUP(B99, 'ICD Master'!B:B,1, FALSE))), "OK", "Not Found!")</f>
        <v>OK</v>
      </c>
      <c r="B99" s="69" t="str">
        <f t="shared" si="1"/>
        <v>[FOS]_[IQS]_Payload_Calibration</v>
      </c>
      <c r="D99" s="122" t="s">
        <v>426</v>
      </c>
      <c r="E99" s="122"/>
      <c r="F99" s="122" t="s">
        <v>146</v>
      </c>
      <c r="G99" s="122" t="s">
        <v>147</v>
      </c>
      <c r="H99" s="122"/>
      <c r="I99" s="122" t="s">
        <v>121</v>
      </c>
      <c r="J99" s="122" t="s">
        <v>122</v>
      </c>
      <c r="K99" s="122"/>
      <c r="L99" s="122" t="s">
        <v>427</v>
      </c>
    </row>
    <row r="100" spans="1:12">
      <c r="A100" s="70" t="str">
        <f>IF(NOT(ISNA(VLOOKUP(B100, 'ICD Master'!B:B,1, FALSE))), "OK", "Not Found!")</f>
        <v>OK</v>
      </c>
      <c r="B100" s="69" t="str">
        <f t="shared" si="1"/>
        <v>[IQS]_[FOS]_Payload_Calibration_Upload_Report</v>
      </c>
      <c r="D100" s="122" t="s">
        <v>428</v>
      </c>
      <c r="E100" s="122"/>
      <c r="F100" s="122" t="s">
        <v>121</v>
      </c>
      <c r="G100" s="122" t="s">
        <v>122</v>
      </c>
      <c r="H100" s="122"/>
      <c r="I100" s="122" t="s">
        <v>146</v>
      </c>
      <c r="J100" s="122" t="s">
        <v>147</v>
      </c>
      <c r="K100" s="122"/>
      <c r="L100" s="122" t="s">
        <v>455</v>
      </c>
    </row>
    <row r="101" spans="1:12">
      <c r="A101" s="70" t="str">
        <f>IF(NOT(ISNA(VLOOKUP(B101, 'ICD Master'!B:B,1, FALSE))), "OK", "Not Found!")</f>
        <v>OK</v>
      </c>
      <c r="B101" s="69" t="str">
        <f t="shared" si="1"/>
        <v>[ACS]_[INTS]_External_Products</v>
      </c>
      <c r="D101" s="122" t="s">
        <v>466</v>
      </c>
      <c r="E101" s="122"/>
      <c r="F101" s="122" t="s">
        <v>9</v>
      </c>
      <c r="G101" s="122" t="s">
        <v>20</v>
      </c>
      <c r="H101" s="122"/>
      <c r="I101" s="122" t="s">
        <v>11</v>
      </c>
      <c r="J101" s="122" t="s">
        <v>154</v>
      </c>
      <c r="K101" s="122"/>
      <c r="L101" s="122" t="s">
        <v>501</v>
      </c>
    </row>
    <row r="102" spans="1:12">
      <c r="A102" s="70" t="str">
        <f>IF(NOT(ISNA(VLOOKUP(B102, 'ICD Master'!B:B,1, FALSE))), "OK", "Not Found!")</f>
        <v>OK</v>
      </c>
      <c r="B102" s="69" t="str">
        <f t="shared" si="1"/>
        <v>[ACS]_[INTS]_External_Product_Metadata</v>
      </c>
      <c r="D102" s="122" t="s">
        <v>467</v>
      </c>
      <c r="E102" s="122"/>
      <c r="F102" s="122" t="s">
        <v>9</v>
      </c>
      <c r="G102" s="122" t="s">
        <v>20</v>
      </c>
      <c r="H102" s="122"/>
      <c r="I102" s="122" t="s">
        <v>11</v>
      </c>
      <c r="J102" s="122" t="s">
        <v>154</v>
      </c>
      <c r="K102" s="122"/>
      <c r="L102" s="122" t="s">
        <v>468</v>
      </c>
    </row>
    <row r="103" spans="1:12">
      <c r="A103" s="70" t="str">
        <f>IF(NOT(ISNA(VLOOKUP(B103, 'ICD Master'!B:B,1, FALSE))), "OK", "Not Found!")</f>
        <v>OK</v>
      </c>
      <c r="B103" s="69" t="str">
        <f t="shared" si="1"/>
        <v>[MAPQS]_[ACS]_Catalog_structured_search</v>
      </c>
      <c r="D103" s="122" t="s">
        <v>494</v>
      </c>
      <c r="E103" s="122"/>
      <c r="F103" s="122" t="s">
        <v>502</v>
      </c>
      <c r="G103" s="122" t="s">
        <v>503</v>
      </c>
      <c r="H103" s="122"/>
      <c r="I103" s="122" t="s">
        <v>9</v>
      </c>
      <c r="J103" s="122" t="s">
        <v>20</v>
      </c>
      <c r="K103" s="122"/>
      <c r="L103" s="122" t="s">
        <v>504</v>
      </c>
    </row>
    <row r="104" spans="1:12">
      <c r="A104" s="70" t="str">
        <f>IF(NOT(ISNA(VLOOKUP(B104, 'ICD Master'!B:B,1, FALSE))), "OK", "Not Found!")</f>
        <v>OK</v>
      </c>
      <c r="B104" s="69" t="str">
        <f t="shared" si="1"/>
        <v>[MAPQS]_[ACS]_Product_Metadata_update</v>
      </c>
      <c r="D104" s="122" t="s">
        <v>505</v>
      </c>
      <c r="E104" s="122"/>
      <c r="F104" s="122" t="s">
        <v>502</v>
      </c>
      <c r="G104" s="122" t="s">
        <v>503</v>
      </c>
      <c r="H104" s="122"/>
      <c r="I104" s="122" t="s">
        <v>9</v>
      </c>
      <c r="J104" s="122" t="s">
        <v>20</v>
      </c>
      <c r="K104" s="122"/>
      <c r="L104" s="122" t="s">
        <v>506</v>
      </c>
    </row>
    <row r="105" spans="1:12">
      <c r="A105" s="70" t="str">
        <f>IF(NOT(ISNA(VLOOKUP(B105, 'ICD Master'!B:B,1, FALSE))), "OK", "Not Found!")</f>
        <v>OK</v>
      </c>
      <c r="B105" s="69" t="str">
        <f t="shared" si="1"/>
        <v>[ACS]_[MAPQS]_Archiving_product_retrieval</v>
      </c>
      <c r="D105" s="122" t="s">
        <v>329</v>
      </c>
      <c r="E105" s="122"/>
      <c r="F105" s="122" t="s">
        <v>9</v>
      </c>
      <c r="G105" s="122" t="s">
        <v>20</v>
      </c>
      <c r="H105" s="122"/>
      <c r="I105" s="122" t="s">
        <v>502</v>
      </c>
      <c r="J105" s="122" t="s">
        <v>503</v>
      </c>
      <c r="K105" s="122"/>
      <c r="L105" s="122" t="s">
        <v>507</v>
      </c>
    </row>
    <row r="106" spans="1:12">
      <c r="A106" s="70" t="str">
        <f>IF(NOT(ISNA(VLOOKUP(B106, 'ICD Master'!B:B,1, FALSE))), "OK", "Not Found!")</f>
        <v>Not Found!</v>
      </c>
      <c r="B106" s="69" t="str">
        <f t="shared" si="1"/>
        <v>[FS]_[ACS]_Catalog_structured_search</v>
      </c>
      <c r="D106" s="122" t="s">
        <v>494</v>
      </c>
      <c r="E106" s="122"/>
      <c r="F106" s="122" t="s">
        <v>6</v>
      </c>
      <c r="G106" s="122" t="s">
        <v>18</v>
      </c>
      <c r="H106" s="122"/>
      <c r="I106" s="122" t="s">
        <v>9</v>
      </c>
      <c r="J106" s="122" t="s">
        <v>20</v>
      </c>
      <c r="K106" s="122"/>
      <c r="L106" s="122" t="s">
        <v>504</v>
      </c>
    </row>
    <row r="107" spans="1:12">
      <c r="A107" s="70" t="str">
        <f>IF(NOT(ISNA(VLOOKUP(B107, 'ICD Master'!B:B,1, FALSE))), "OK", "Not Found!")</f>
        <v>OK</v>
      </c>
      <c r="B107" s="69" t="str">
        <f t="shared" si="1"/>
        <v>[ACS]_[KBDS]_Archiving_Product_Retrieval</v>
      </c>
      <c r="D107" s="122" t="s">
        <v>508</v>
      </c>
      <c r="E107" s="122"/>
      <c r="F107" s="122" t="s">
        <v>9</v>
      </c>
      <c r="G107" s="122" t="s">
        <v>20</v>
      </c>
      <c r="H107" s="122"/>
      <c r="I107" s="122" t="s">
        <v>93</v>
      </c>
      <c r="J107" s="122" t="s">
        <v>22</v>
      </c>
      <c r="K107" s="122"/>
      <c r="L107" s="122" t="s">
        <v>509</v>
      </c>
    </row>
    <row r="108" spans="1:12">
      <c r="A108" s="70" t="str">
        <f>IF(NOT(ISNA(VLOOKUP(B108, 'ICD Master'!B:B,1, FALSE))), "OK", "Not Found!")</f>
        <v>Not Found!</v>
      </c>
      <c r="B108" s="69" t="str">
        <f t="shared" si="1"/>
        <v>[MPS]_[ACS]_Catalog_Structured_Search</v>
      </c>
      <c r="D108" s="122" t="s">
        <v>510</v>
      </c>
      <c r="E108" s="122"/>
      <c r="F108" s="122" t="s">
        <v>149</v>
      </c>
      <c r="G108" s="122" t="s">
        <v>139</v>
      </c>
      <c r="H108" s="122"/>
      <c r="I108" s="122" t="s">
        <v>9</v>
      </c>
      <c r="J108" s="122" t="s">
        <v>20</v>
      </c>
      <c r="K108" s="122"/>
      <c r="L108" s="122" t="s">
        <v>511</v>
      </c>
    </row>
    <row r="109" spans="1:12">
      <c r="A109" s="70" t="str">
        <f>IF(NOT(ISNA(VLOOKUP(B109, 'ICD Master'!B:B,1, FALSE))), "OK", "Not Found!")</f>
        <v>OK</v>
      </c>
      <c r="B109" s="69" t="str">
        <f t="shared" ref="B109:B125" si="2">"["&amp;G109&amp;"]_["&amp;J109&amp;"]_"&amp;SUBSTITUTE(TRIM(D109), " ", "_")</f>
        <v>[FS]_[KBDS]_Capabilities</v>
      </c>
      <c r="D109" s="122" t="s">
        <v>96</v>
      </c>
      <c r="E109" s="122"/>
      <c r="F109" s="122" t="s">
        <v>6</v>
      </c>
      <c r="G109" s="122" t="s">
        <v>18</v>
      </c>
      <c r="H109" s="122"/>
      <c r="I109" s="122" t="s">
        <v>93</v>
      </c>
      <c r="J109" s="122" t="s">
        <v>22</v>
      </c>
      <c r="K109" s="122"/>
      <c r="L109" s="122" t="s">
        <v>512</v>
      </c>
    </row>
    <row r="110" spans="1:12">
      <c r="A110" s="70" t="str">
        <f>IF(NOT(ISNA(VLOOKUP(B110, 'ICD Master'!B:B,1, FALSE))), "OK", "Not Found!")</f>
        <v>OK</v>
      </c>
      <c r="B110" s="69" t="str">
        <f t="shared" si="2"/>
        <v>[FS]_[INTS]_ProgR_Activation_Request</v>
      </c>
      <c r="D110" s="122" t="s">
        <v>8</v>
      </c>
      <c r="E110" s="122"/>
      <c r="F110" s="122" t="s">
        <v>6</v>
      </c>
      <c r="G110" s="122" t="s">
        <v>18</v>
      </c>
      <c r="H110" s="122"/>
      <c r="I110" s="122" t="s">
        <v>11</v>
      </c>
      <c r="J110" s="122" t="s">
        <v>154</v>
      </c>
      <c r="K110" s="122"/>
      <c r="L110" s="122" t="s">
        <v>469</v>
      </c>
    </row>
    <row r="111" spans="1:12">
      <c r="A111" s="70" t="str">
        <f>IF(NOT(ISNA(VLOOKUP(B111, 'ICD Master'!B:B,1, FALSE))), "OK", "Not Found!")</f>
        <v>OK</v>
      </c>
      <c r="B111" s="69" t="str">
        <f t="shared" si="2"/>
        <v>[UAS]_[FS]_Coverage_ProgR_Manual_Reassessment</v>
      </c>
      <c r="D111" s="122" t="s">
        <v>184</v>
      </c>
      <c r="E111" s="122"/>
      <c r="F111" s="122" t="s">
        <v>117</v>
      </c>
      <c r="G111" s="122" t="s">
        <v>108</v>
      </c>
      <c r="H111" s="122"/>
      <c r="I111" s="122" t="s">
        <v>6</v>
      </c>
      <c r="J111" s="122" t="s">
        <v>18</v>
      </c>
      <c r="K111" s="122"/>
      <c r="L111" s="122" t="s">
        <v>256</v>
      </c>
    </row>
    <row r="112" spans="1:12">
      <c r="A112" s="70" t="str">
        <f>IF(NOT(ISNA(VLOOKUP(B112, 'ICD Master'!B:B,1, FALSE))), "OK", "Not Found!")</f>
        <v>OK</v>
      </c>
      <c r="B112" s="69" t="str">
        <f t="shared" si="2"/>
        <v>[UAS]_[FS]_ProgR_Analysis_Request</v>
      </c>
      <c r="D112" s="122" t="s">
        <v>5</v>
      </c>
      <c r="E112" s="122"/>
      <c r="F112" s="122" t="s">
        <v>117</v>
      </c>
      <c r="G112" s="122" t="s">
        <v>108</v>
      </c>
      <c r="H112" s="122"/>
      <c r="I112" s="122" t="s">
        <v>6</v>
      </c>
      <c r="J112" s="122" t="s">
        <v>18</v>
      </c>
      <c r="K112" s="122"/>
      <c r="L112" s="122" t="s">
        <v>248</v>
      </c>
    </row>
    <row r="113" spans="1:12">
      <c r="A113" s="70" t="str">
        <f>IF(NOT(ISNA(VLOOKUP(B113, 'ICD Master'!B:B,1, FALSE))), "OK", "Not Found!")</f>
        <v>OK</v>
      </c>
      <c r="B113" s="69" t="str">
        <f t="shared" si="2"/>
        <v>[UAS]_[FS]_User_Request_Detailed_Consultation_Request</v>
      </c>
      <c r="D113" s="122" t="s">
        <v>186</v>
      </c>
      <c r="E113" s="122"/>
      <c r="F113" s="122" t="s">
        <v>117</v>
      </c>
      <c r="G113" s="122" t="s">
        <v>108</v>
      </c>
      <c r="H113" s="122"/>
      <c r="I113" s="122" t="s">
        <v>6</v>
      </c>
      <c r="J113" s="122" t="s">
        <v>18</v>
      </c>
      <c r="K113" s="122"/>
      <c r="L113" s="122" t="s">
        <v>167</v>
      </c>
    </row>
    <row r="114" spans="1:12">
      <c r="A114" s="70" t="str">
        <f>IF(NOT(ISNA(VLOOKUP(B114, 'ICD Master'!B:B,1, FALSE))), "OK", "Not Found!")</f>
        <v>OK</v>
      </c>
      <c r="B114" s="69" t="str">
        <f t="shared" si="2"/>
        <v>[UAS]_[FS]_User_Request_Activation_Request</v>
      </c>
      <c r="D114" s="122" t="s">
        <v>168</v>
      </c>
      <c r="E114" s="122"/>
      <c r="F114" s="122" t="s">
        <v>117</v>
      </c>
      <c r="G114" s="122" t="s">
        <v>108</v>
      </c>
      <c r="H114" s="122"/>
      <c r="I114" s="122" t="s">
        <v>6</v>
      </c>
      <c r="J114" s="122" t="s">
        <v>18</v>
      </c>
      <c r="K114" s="122"/>
      <c r="L114" s="122" t="s">
        <v>7</v>
      </c>
    </row>
    <row r="115" spans="1:12">
      <c r="A115" s="70" t="str">
        <f>IF(NOT(ISNA(VLOOKUP(B115, 'ICD Master'!B:B,1, FALSE))), "OK", "Not Found!")</f>
        <v>OK</v>
      </c>
      <c r="B115" s="69" t="str">
        <f t="shared" si="2"/>
        <v>[FS]_[INTS]_ProgR_Consultation_Request</v>
      </c>
      <c r="D115" s="122" t="s">
        <v>105</v>
      </c>
      <c r="E115" s="122"/>
      <c r="F115" s="122" t="s">
        <v>6</v>
      </c>
      <c r="G115" s="122" t="s">
        <v>18</v>
      </c>
      <c r="H115" s="122"/>
      <c r="I115" s="122" t="s">
        <v>11</v>
      </c>
      <c r="J115" s="122" t="s">
        <v>154</v>
      </c>
      <c r="K115" s="122"/>
      <c r="L115" s="122" t="s">
        <v>257</v>
      </c>
    </row>
    <row r="116" spans="1:12">
      <c r="A116" s="70" t="str">
        <f>IF(NOT(ISNA(VLOOKUP(B116, 'ICD Master'!B:B,1, FALSE))), "OK", "Not Found!")</f>
        <v>OK</v>
      </c>
      <c r="B116" s="69" t="str">
        <f t="shared" si="2"/>
        <v>[UAS]_[FS]_Site_Monitoring_Allocation_Projection_Request</v>
      </c>
      <c r="D116" s="122" t="s">
        <v>185</v>
      </c>
      <c r="E116" s="122"/>
      <c r="F116" s="122" t="s">
        <v>117</v>
      </c>
      <c r="G116" s="122" t="s">
        <v>108</v>
      </c>
      <c r="H116" s="122"/>
      <c r="I116" s="122" t="s">
        <v>6</v>
      </c>
      <c r="J116" s="122" t="s">
        <v>18</v>
      </c>
      <c r="K116" s="122"/>
      <c r="L116" s="122" t="s">
        <v>169</v>
      </c>
    </row>
    <row r="117" spans="1:12">
      <c r="A117" s="70" t="str">
        <f>IF(NOT(ISNA(VLOOKUP(B117, 'ICD Master'!B:B,1, FALSE))), "OK", "Not Found!")</f>
        <v>OK</v>
      </c>
      <c r="B117" s="69" t="str">
        <f t="shared" si="2"/>
        <v>[FS]_[INTS]_ProgR_Update_Request</v>
      </c>
      <c r="D117" s="122" t="s">
        <v>103</v>
      </c>
      <c r="E117" s="122"/>
      <c r="F117" s="122" t="s">
        <v>6</v>
      </c>
      <c r="G117" s="122" t="s">
        <v>18</v>
      </c>
      <c r="H117" s="122"/>
      <c r="I117" s="122" t="s">
        <v>11</v>
      </c>
      <c r="J117" s="122" t="s">
        <v>154</v>
      </c>
      <c r="K117" s="122"/>
      <c r="L117" s="122" t="s">
        <v>255</v>
      </c>
    </row>
    <row r="118" spans="1:12">
      <c r="A118" s="70" t="str">
        <f>IF(NOT(ISNA(VLOOKUP(B118, 'ICD Master'!B:B,1, FALSE))), "OK", "Not Found!")</f>
        <v>OK</v>
      </c>
      <c r="B118" s="69" t="str">
        <f t="shared" si="2"/>
        <v>[UAS]_[FS]_Coverage_ProgR_Feasibility_Request</v>
      </c>
      <c r="D118" s="122" t="s">
        <v>110</v>
      </c>
      <c r="E118" s="122"/>
      <c r="F118" s="122" t="s">
        <v>117</v>
      </c>
      <c r="G118" s="122" t="s">
        <v>108</v>
      </c>
      <c r="H118" s="122"/>
      <c r="I118" s="122" t="s">
        <v>6</v>
      </c>
      <c r="J118" s="122" t="s">
        <v>18</v>
      </c>
      <c r="K118" s="122"/>
      <c r="L118" s="122" t="s">
        <v>258</v>
      </c>
    </row>
    <row r="119" spans="1:12">
      <c r="A119" s="70" t="str">
        <f>IF(NOT(ISNA(VLOOKUP(B119, 'ICD Master'!B:B,1, FALSE))), "OK", "Not Found!")</f>
        <v>OK</v>
      </c>
      <c r="B119" s="69" t="str">
        <f t="shared" si="2"/>
        <v>[UAS]_[FS]_User_Request_Update_Request</v>
      </c>
      <c r="D119" s="122" t="s">
        <v>170</v>
      </c>
      <c r="E119" s="122"/>
      <c r="F119" s="122" t="s">
        <v>117</v>
      </c>
      <c r="G119" s="122" t="s">
        <v>108</v>
      </c>
      <c r="H119" s="122"/>
      <c r="I119" s="122" t="s">
        <v>6</v>
      </c>
      <c r="J119" s="122" t="s">
        <v>18</v>
      </c>
      <c r="K119" s="122"/>
      <c r="L119" s="122" t="s">
        <v>7</v>
      </c>
    </row>
    <row r="120" spans="1:12">
      <c r="A120" s="70" t="str">
        <f>IF(NOT(ISNA(VLOOKUP(B120, 'ICD Master'!B:B,1, FALSE))), "OK", "Not Found!")</f>
        <v>OK</v>
      </c>
      <c r="B120" s="69" t="str">
        <f t="shared" si="2"/>
        <v>[UAS]_[FS]_User_Request_Consultation_Request</v>
      </c>
      <c r="D120" s="122" t="s">
        <v>171</v>
      </c>
      <c r="E120" s="122"/>
      <c r="F120" s="122" t="s">
        <v>117</v>
      </c>
      <c r="G120" s="122" t="s">
        <v>108</v>
      </c>
      <c r="H120" s="122"/>
      <c r="I120" s="122" t="s">
        <v>6</v>
      </c>
      <c r="J120" s="122" t="s">
        <v>18</v>
      </c>
      <c r="K120" s="122"/>
      <c r="L120" s="122" t="s">
        <v>470</v>
      </c>
    </row>
    <row r="121" spans="1:12">
      <c r="A121" s="70" t="str">
        <f>IF(NOT(ISNA(VLOOKUP(B121, 'ICD Master'!B:B,1, FALSE))), "OK", "Not Found!")</f>
        <v>OK</v>
      </c>
      <c r="B121" s="69" t="str">
        <f t="shared" si="2"/>
        <v>[FS]_[INTS]_ProgR_Cancel_Request</v>
      </c>
      <c r="D121" s="122" t="s">
        <v>175</v>
      </c>
      <c r="E121" s="122"/>
      <c r="F121" s="122" t="s">
        <v>6</v>
      </c>
      <c r="G121" s="122" t="s">
        <v>18</v>
      </c>
      <c r="H121" s="122"/>
      <c r="I121" s="122" t="s">
        <v>11</v>
      </c>
      <c r="J121" s="122" t="s">
        <v>154</v>
      </c>
      <c r="K121" s="122"/>
      <c r="L121" s="122" t="s">
        <v>255</v>
      </c>
    </row>
    <row r="122" spans="1:12">
      <c r="A122" s="70" t="str">
        <f>IF(NOT(ISNA(VLOOKUP(B122, 'ICD Master'!B:B,1, FALSE))), "OK", "Not Found!")</f>
        <v>OK</v>
      </c>
      <c r="B122" s="69" t="str">
        <f t="shared" si="2"/>
        <v>[UAS]_[FS]_Capabilities</v>
      </c>
      <c r="D122" s="122" t="s">
        <v>96</v>
      </c>
      <c r="E122" s="122"/>
      <c r="F122" s="122" t="s">
        <v>117</v>
      </c>
      <c r="G122" s="122" t="s">
        <v>108</v>
      </c>
      <c r="H122" s="122"/>
      <c r="I122" s="122" t="s">
        <v>6</v>
      </c>
      <c r="J122" s="122" t="s">
        <v>18</v>
      </c>
      <c r="K122" s="122"/>
      <c r="L122" s="122" t="s">
        <v>471</v>
      </c>
    </row>
    <row r="123" spans="1:12">
      <c r="A123" s="70" t="str">
        <f>IF(NOT(ISNA(VLOOKUP(B123, 'ICD Master'!B:B,1, FALSE))), "OK", "Not Found!")</f>
        <v>OK</v>
      </c>
      <c r="B123" s="69" t="str">
        <f t="shared" si="2"/>
        <v>[UAS]_[FS]_Mission_Constraints</v>
      </c>
      <c r="D123" s="122" t="s">
        <v>472</v>
      </c>
      <c r="E123" s="122"/>
      <c r="F123" s="122" t="s">
        <v>117</v>
      </c>
      <c r="G123" s="122" t="s">
        <v>108</v>
      </c>
      <c r="H123" s="122"/>
      <c r="I123" s="122" t="s">
        <v>6</v>
      </c>
      <c r="J123" s="122" t="s">
        <v>18</v>
      </c>
      <c r="K123" s="122"/>
      <c r="L123" s="122" t="s">
        <v>473</v>
      </c>
    </row>
    <row r="124" spans="1:12">
      <c r="A124" s="70" t="str">
        <f>IF(NOT(ISNA(VLOOKUP(B124, 'ICD Master'!B:B,1, FALSE))), "OK", "Not Found!")</f>
        <v>OK</v>
      </c>
      <c r="B124" s="69" t="str">
        <f t="shared" si="2"/>
        <v>[FS]_[INTS]_Capabilities</v>
      </c>
      <c r="D124" s="122" t="s">
        <v>96</v>
      </c>
      <c r="E124" s="122"/>
      <c r="F124" s="122" t="s">
        <v>6</v>
      </c>
      <c r="G124" s="122" t="s">
        <v>18</v>
      </c>
      <c r="H124" s="122"/>
      <c r="I124" s="122" t="s">
        <v>11</v>
      </c>
      <c r="J124" s="122" t="s">
        <v>154</v>
      </c>
      <c r="K124" s="122"/>
      <c r="L124" s="122" t="s">
        <v>474</v>
      </c>
    </row>
    <row r="125" spans="1:12">
      <c r="A125" s="70" t="str">
        <f>IF(NOT(ISNA(VLOOKUP(B125, 'ICD Master'!B:B,1, FALSE))), "OK", "Not Found!")</f>
        <v>OK</v>
      </c>
      <c r="B125" s="69" t="str">
        <f t="shared" si="2"/>
        <v>[FS]_[INTS]_ProdR_Follow-up</v>
      </c>
      <c r="D125" s="122" t="s">
        <v>475</v>
      </c>
      <c r="E125" s="122"/>
      <c r="F125" s="122" t="s">
        <v>6</v>
      </c>
      <c r="G125" s="122" t="s">
        <v>18</v>
      </c>
      <c r="H125" s="122"/>
      <c r="I125" s="122" t="s">
        <v>11</v>
      </c>
      <c r="J125" s="122" t="s">
        <v>154</v>
      </c>
      <c r="K125" s="122"/>
      <c r="L125" s="122" t="s">
        <v>476</v>
      </c>
    </row>
    <row r="126" spans="1:12">
      <c r="A126" s="70" t="str">
        <f>IF(NOT(ISNA(VLOOKUP(B126, 'ICD Master'!B:B,1, FALSE))), "OK", "Not Found!")</f>
        <v>OK</v>
      </c>
      <c r="B126" s="69" t="str">
        <f t="shared" ref="B126:B140" si="3">"["&amp;G126&amp;"]_["&amp;J126&amp;"]_"&amp;SUBSTITUTE(TRIM(D126), " ", "_")</f>
        <v>[FS]_[INTS]_External_Product_Retrieval_Request</v>
      </c>
      <c r="D126" s="122" t="s">
        <v>477</v>
      </c>
      <c r="E126" s="122"/>
      <c r="F126" s="122" t="s">
        <v>6</v>
      </c>
      <c r="G126" s="122" t="s">
        <v>18</v>
      </c>
      <c r="H126" s="122"/>
      <c r="I126" s="122" t="s">
        <v>11</v>
      </c>
      <c r="J126" s="122" t="s">
        <v>154</v>
      </c>
      <c r="K126" s="122"/>
      <c r="L126" s="122" t="s">
        <v>478</v>
      </c>
    </row>
    <row r="127" spans="1:12">
      <c r="A127" s="70" t="str">
        <f>IF(NOT(ISNA(VLOOKUP(B127, 'ICD Master'!B:B,1, FALSE))), "OK", "Not Found!")</f>
        <v>OK</v>
      </c>
      <c r="B127" s="69" t="str">
        <f t="shared" si="3"/>
        <v>[DDS]_[ACS]_Product_retrieval</v>
      </c>
      <c r="D127" s="122" t="s">
        <v>353</v>
      </c>
      <c r="E127" s="122"/>
      <c r="F127" s="122" t="s">
        <v>153</v>
      </c>
      <c r="G127" s="122" t="s">
        <v>119</v>
      </c>
      <c r="H127" s="122"/>
      <c r="I127" s="122" t="s">
        <v>9</v>
      </c>
      <c r="J127" s="122" t="s">
        <v>20</v>
      </c>
      <c r="K127" s="122"/>
      <c r="L127" s="122" t="s">
        <v>513</v>
      </c>
    </row>
    <row r="128" spans="1:12">
      <c r="A128" s="70" t="str">
        <f>IF(NOT(ISNA(VLOOKUP(B128, 'ICD Master'!B:B,1, FALSE))), "OK", "Not Found!")</f>
        <v>OK</v>
      </c>
      <c r="B128" s="69" t="str">
        <f t="shared" si="3"/>
        <v>[FOS]_[FDS]_Orbit_Events</v>
      </c>
      <c r="D128" s="122" t="s">
        <v>354</v>
      </c>
      <c r="E128" s="122"/>
      <c r="F128" s="122" t="s">
        <v>146</v>
      </c>
      <c r="G128" s="122" t="s">
        <v>147</v>
      </c>
      <c r="H128" s="122"/>
      <c r="I128" s="122" t="s">
        <v>151</v>
      </c>
      <c r="J128" s="122" t="s">
        <v>152</v>
      </c>
      <c r="K128" s="122"/>
      <c r="L128" s="122" t="s">
        <v>355</v>
      </c>
    </row>
    <row r="129" spans="1:12">
      <c r="A129" s="70" t="str">
        <f>IF(NOT(ISNA(VLOOKUP(B129, 'ICD Master'!B:B,1, FALSE))), "OK", "Not Found!")</f>
        <v>OK</v>
      </c>
      <c r="B129" s="69" t="str">
        <f t="shared" si="3"/>
        <v>[FOS]_[FDS]_Manoeuvre_Plan</v>
      </c>
      <c r="D129" s="122" t="s">
        <v>356</v>
      </c>
      <c r="E129" s="122"/>
      <c r="F129" s="122" t="s">
        <v>146</v>
      </c>
      <c r="G129" s="122" t="s">
        <v>147</v>
      </c>
      <c r="H129" s="122"/>
      <c r="I129" s="122" t="s">
        <v>151</v>
      </c>
      <c r="J129" s="122" t="s">
        <v>152</v>
      </c>
      <c r="K129" s="122"/>
      <c r="L129" s="122" t="s">
        <v>357</v>
      </c>
    </row>
    <row r="130" spans="1:12">
      <c r="A130" s="70" t="str">
        <f>IF(NOT(ISNA(VLOOKUP(B130, 'ICD Master'!B:B,1, FALSE))), "OK", "Not Found!")</f>
        <v>OK</v>
      </c>
      <c r="B130" s="69" t="str">
        <f t="shared" si="3"/>
        <v>[FOS]_[CS]_Clear_TC</v>
      </c>
      <c r="D130" s="122" t="s">
        <v>401</v>
      </c>
      <c r="E130" s="122"/>
      <c r="F130" s="122" t="s">
        <v>146</v>
      </c>
      <c r="G130" s="122" t="s">
        <v>147</v>
      </c>
      <c r="H130" s="122"/>
      <c r="I130" s="122" t="s">
        <v>358</v>
      </c>
      <c r="J130" s="122" t="s">
        <v>359</v>
      </c>
      <c r="K130" s="122"/>
      <c r="L130" s="122" t="s">
        <v>360</v>
      </c>
    </row>
    <row r="131" spans="1:12">
      <c r="A131" s="70" t="str">
        <f>IF(NOT(ISNA(VLOOKUP(B131, 'ICD Master'!B:B,1, FALSE))), "OK", "Not Found!")</f>
        <v>OK</v>
      </c>
      <c r="B131" s="69" t="str">
        <f t="shared" si="3"/>
        <v>[FOS]_[CS]_Clear_TM</v>
      </c>
      <c r="D131" s="122" t="s">
        <v>361</v>
      </c>
      <c r="E131" s="122"/>
      <c r="F131" s="122" t="s">
        <v>146</v>
      </c>
      <c r="G131" s="122" t="s">
        <v>147</v>
      </c>
      <c r="H131" s="122"/>
      <c r="I131" s="122" t="s">
        <v>358</v>
      </c>
      <c r="J131" s="122" t="s">
        <v>359</v>
      </c>
      <c r="K131" s="122"/>
      <c r="L131" s="122" t="s">
        <v>362</v>
      </c>
    </row>
    <row r="132" spans="1:12">
      <c r="A132" s="70" t="str">
        <f>IF(NOT(ISNA(VLOOKUP(B132, 'ICD Master'!B:B,1, FALSE))), "OK", "Not Found!")</f>
        <v>OK</v>
      </c>
      <c r="B132" s="69" t="str">
        <f t="shared" si="3"/>
        <v>[FDS]_[FOS]_Manoeuvre_Upload_Report</v>
      </c>
      <c r="D132" s="122" t="s">
        <v>363</v>
      </c>
      <c r="E132" s="122"/>
      <c r="F132" s="122" t="s">
        <v>151</v>
      </c>
      <c r="G132" s="122" t="s">
        <v>152</v>
      </c>
      <c r="H132" s="122"/>
      <c r="I132" s="122" t="s">
        <v>146</v>
      </c>
      <c r="J132" s="122" t="s">
        <v>147</v>
      </c>
      <c r="K132" s="122"/>
      <c r="L132" s="122" t="s">
        <v>364</v>
      </c>
    </row>
    <row r="133" spans="1:12">
      <c r="A133" s="70" t="str">
        <f>IF(NOT(ISNA(VLOOKUP(B133, 'ICD Master'!B:B,1, FALSE))), "OK", "Not Found!")</f>
        <v>OK</v>
      </c>
      <c r="B133" s="69" t="str">
        <f t="shared" si="3"/>
        <v>[FDS]_[FOS]_TM_Values</v>
      </c>
      <c r="D133" s="122" t="s">
        <v>365</v>
      </c>
      <c r="E133" s="122"/>
      <c r="F133" s="122" t="s">
        <v>151</v>
      </c>
      <c r="G133" s="122" t="s">
        <v>152</v>
      </c>
      <c r="H133" s="122"/>
      <c r="I133" s="122" t="s">
        <v>146</v>
      </c>
      <c r="J133" s="122" t="s">
        <v>147</v>
      </c>
      <c r="K133" s="122"/>
      <c r="L133" s="122" t="s">
        <v>366</v>
      </c>
    </row>
    <row r="134" spans="1:12">
      <c r="A134" s="70" t="str">
        <f>IF(NOT(ISNA(VLOOKUP(B134, 'ICD Master'!B:B,1, FALSE))), "OK", "Not Found!")</f>
        <v>OK</v>
      </c>
      <c r="B134" s="69" t="str">
        <f t="shared" si="3"/>
        <v>[CS]_[SSS]_Clear_TC</v>
      </c>
      <c r="D134" s="122" t="s">
        <v>401</v>
      </c>
      <c r="E134" s="122"/>
      <c r="F134" s="122" t="s">
        <v>358</v>
      </c>
      <c r="G134" s="122" t="s">
        <v>359</v>
      </c>
      <c r="H134" s="122"/>
      <c r="I134" s="122" t="s">
        <v>429</v>
      </c>
      <c r="J134" s="122" t="s">
        <v>406</v>
      </c>
      <c r="K134" s="122"/>
      <c r="L134" s="122" t="s">
        <v>360</v>
      </c>
    </row>
    <row r="135" spans="1:12">
      <c r="A135" s="70" t="str">
        <f>IF(NOT(ISNA(VLOOKUP(B135, 'ICD Master'!B:B,1, FALSE))), "OK", "Not Found!")</f>
        <v>OK</v>
      </c>
      <c r="B135" s="69" t="str">
        <f t="shared" si="3"/>
        <v>[CS]_[SSS]_Clear_TM</v>
      </c>
      <c r="D135" s="122" t="s">
        <v>361</v>
      </c>
      <c r="E135" s="122"/>
      <c r="F135" s="122" t="s">
        <v>358</v>
      </c>
      <c r="G135" s="122" t="s">
        <v>359</v>
      </c>
      <c r="H135" s="122"/>
      <c r="I135" s="122" t="s">
        <v>429</v>
      </c>
      <c r="J135" s="122" t="s">
        <v>406</v>
      </c>
      <c r="K135" s="122"/>
      <c r="L135" s="122" t="s">
        <v>362</v>
      </c>
    </row>
    <row r="136" spans="1:12">
      <c r="A136" s="70" t="str">
        <f>IF(NOT(ISNA(VLOOKUP(B136, 'ICD Master'!B:B,1, FALSE))), "OK", "Not Found!")</f>
        <v>OK</v>
      </c>
      <c r="B136" s="69" t="str">
        <f t="shared" si="3"/>
        <v>[PPS]_[IQS]_PPS_Internal_IAD</v>
      </c>
      <c r="D136" s="122" t="s">
        <v>284</v>
      </c>
      <c r="E136" s="122"/>
      <c r="F136" s="122" t="s">
        <v>143</v>
      </c>
      <c r="G136" s="122" t="s">
        <v>19</v>
      </c>
      <c r="H136" s="122"/>
      <c r="I136" s="122" t="s">
        <v>121</v>
      </c>
      <c r="J136" s="122" t="s">
        <v>122</v>
      </c>
      <c r="K136" s="122"/>
      <c r="L136" s="122" t="s">
        <v>456</v>
      </c>
    </row>
    <row r="137" spans="1:12">
      <c r="A137" s="70" t="str">
        <f>IF(NOT(ISNA(VLOOKUP(B137, 'ICD Master'!B:B,1, FALSE))), "OK", "Not Found!")</f>
        <v>OK</v>
      </c>
      <c r="B137" s="69" t="str">
        <f t="shared" si="3"/>
        <v>[APS]_[IQS]_APS_Internal_IAD</v>
      </c>
      <c r="D137" s="122" t="s">
        <v>285</v>
      </c>
      <c r="E137" s="122"/>
      <c r="F137" s="122" t="s">
        <v>114</v>
      </c>
      <c r="G137" s="122" t="s">
        <v>115</v>
      </c>
      <c r="H137" s="122"/>
      <c r="I137" s="122" t="s">
        <v>121</v>
      </c>
      <c r="J137" s="122" t="s">
        <v>122</v>
      </c>
      <c r="K137" s="122"/>
      <c r="L137" s="122" t="s">
        <v>430</v>
      </c>
    </row>
    <row r="138" spans="1:12">
      <c r="A138" s="70" t="str">
        <f>IF(NOT(ISNA(VLOOKUP(B138, 'ICD Master'!B:B,1, FALSE))), "OK", "Not Found!")</f>
        <v>OK</v>
      </c>
      <c r="B138" s="69" t="str">
        <f t="shared" si="3"/>
        <v>[IQS]_[APS]_Production_Context</v>
      </c>
      <c r="D138" s="122" t="s">
        <v>431</v>
      </c>
      <c r="E138" s="122"/>
      <c r="F138" s="122" t="s">
        <v>121</v>
      </c>
      <c r="G138" s="122" t="s">
        <v>122</v>
      </c>
      <c r="H138" s="122"/>
      <c r="I138" s="122" t="s">
        <v>114</v>
      </c>
      <c r="J138" s="122" t="s">
        <v>115</v>
      </c>
      <c r="K138" s="122"/>
      <c r="L138" s="122" t="s">
        <v>432</v>
      </c>
    </row>
    <row r="139" spans="1:12">
      <c r="A139" s="70" t="str">
        <f>IF(NOT(ISNA(VLOOKUP(B139, 'ICD Master'!B:B,1, FALSE))), "OK", "Not Found!")</f>
        <v>OK</v>
      </c>
      <c r="B139" s="69" t="str">
        <f t="shared" si="3"/>
        <v>[IQS]_[PPS]_Production_Context</v>
      </c>
      <c r="D139" s="122" t="s">
        <v>431</v>
      </c>
      <c r="E139" s="122"/>
      <c r="F139" s="122" t="s">
        <v>121</v>
      </c>
      <c r="G139" s="122" t="s">
        <v>122</v>
      </c>
      <c r="H139" s="122"/>
      <c r="I139" s="122" t="s">
        <v>143</v>
      </c>
      <c r="J139" s="122" t="s">
        <v>19</v>
      </c>
      <c r="K139" s="122"/>
      <c r="L139" s="122" t="s">
        <v>432</v>
      </c>
    </row>
    <row r="140" spans="1:12">
      <c r="A140" s="70" t="str">
        <f>IF(NOT(ISNA(VLOOKUP(B140, 'ICD Master'!B:B,1, FALSE))), "OK", "Not Found!")</f>
        <v>OK</v>
      </c>
      <c r="B140" s="69" t="str">
        <f t="shared" si="3"/>
        <v>[MAPQS]_[EPS]_Production_context</v>
      </c>
      <c r="D140" s="122" t="s">
        <v>514</v>
      </c>
      <c r="E140" s="122"/>
      <c r="F140" s="122" t="s">
        <v>502</v>
      </c>
      <c r="G140" s="122" t="s">
        <v>503</v>
      </c>
      <c r="H140" s="122"/>
      <c r="I140" s="122" t="s">
        <v>94</v>
      </c>
      <c r="J140" s="122" t="s">
        <v>21</v>
      </c>
      <c r="K140" s="122"/>
      <c r="L140" s="122" t="s">
        <v>432</v>
      </c>
    </row>
  </sheetData>
  <autoFilter ref="A6:L108"/>
  <sortState ref="A7:L61">
    <sortCondition ref="B7:B61"/>
  </sortState>
  <mergeCells count="2">
    <mergeCell ref="I4:K4"/>
    <mergeCell ref="F4:H4"/>
  </mergeCells>
  <conditionalFormatting sqref="A7:B140">
    <cfRule type="expression" dxfId="180" priority="1">
      <formula>$A7="Not Found!"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 filterMode="1"/>
  <dimension ref="A1:Y135"/>
  <sheetViews>
    <sheetView tabSelected="1" zoomScale="115" zoomScaleNormal="115" workbookViewId="0">
      <selection activeCell="B140" sqref="B140"/>
    </sheetView>
  </sheetViews>
  <sheetFormatPr baseColWidth="10" defaultColWidth="11.453125" defaultRowHeight="14.5"/>
  <cols>
    <col min="1" max="1" width="41.81640625" style="63" customWidth="1"/>
    <col min="2" max="2" width="58.54296875" customWidth="1"/>
    <col min="3" max="3" width="47" customWidth="1"/>
    <col min="4" max="4" width="69.453125" customWidth="1"/>
    <col min="5" max="5" width="12.81640625" style="63" customWidth="1"/>
    <col min="6" max="6" width="27.54296875" style="63" customWidth="1"/>
    <col min="7" max="7" width="12.54296875" style="63" customWidth="1"/>
    <col min="8" max="8" width="19.7265625" style="63" customWidth="1"/>
    <col min="9" max="9" width="12.54296875" style="72" customWidth="1"/>
    <col min="10" max="10" width="10.81640625" style="63"/>
    <col min="11" max="11" width="19.81640625" style="63" customWidth="1"/>
    <col min="12" max="12" width="32.453125" style="79" customWidth="1"/>
    <col min="13" max="13" width="10.81640625" style="78"/>
    <col min="14" max="14" width="13.81640625" style="78" customWidth="1"/>
    <col min="15" max="15" width="23.1796875" style="78" customWidth="1"/>
    <col min="16" max="16" width="15.54296875" style="78" customWidth="1"/>
    <col min="18" max="18" width="15.81640625" customWidth="1"/>
    <col min="19" max="19" width="20.54296875" style="109" customWidth="1"/>
    <col min="20" max="20" width="23.54296875" style="110" customWidth="1"/>
    <col min="21" max="21" width="76.81640625" style="7" customWidth="1"/>
    <col min="22" max="22" width="35.54296875" customWidth="1"/>
    <col min="23" max="23" width="13.54296875" customWidth="1"/>
  </cols>
  <sheetData>
    <row r="1" spans="1:25" ht="58">
      <c r="A1" s="61" t="s">
        <v>54</v>
      </c>
      <c r="B1" s="59" t="s">
        <v>43</v>
      </c>
      <c r="C1" s="59" t="s">
        <v>53</v>
      </c>
      <c r="D1" s="59" t="s">
        <v>55</v>
      </c>
      <c r="E1" s="61" t="s">
        <v>27</v>
      </c>
      <c r="F1" s="61" t="s">
        <v>28</v>
      </c>
      <c r="G1" s="61" t="s">
        <v>15</v>
      </c>
      <c r="H1" s="61" t="s">
        <v>29</v>
      </c>
      <c r="I1" s="61" t="s">
        <v>16</v>
      </c>
      <c r="J1" s="73" t="s">
        <v>30</v>
      </c>
      <c r="K1" s="73" t="s">
        <v>141</v>
      </c>
      <c r="L1" s="76" t="s">
        <v>140</v>
      </c>
      <c r="M1" s="76" t="s">
        <v>31</v>
      </c>
      <c r="N1" s="76" t="s">
        <v>123</v>
      </c>
      <c r="O1" s="76" t="s">
        <v>32</v>
      </c>
      <c r="P1" s="76" t="s">
        <v>33</v>
      </c>
      <c r="Q1" s="59" t="s">
        <v>34</v>
      </c>
      <c r="R1" s="59" t="s">
        <v>35</v>
      </c>
      <c r="S1" s="120" t="s">
        <v>36</v>
      </c>
      <c r="T1" s="120" t="s">
        <v>37</v>
      </c>
      <c r="U1" s="59" t="s">
        <v>38</v>
      </c>
      <c r="V1" s="60" t="s">
        <v>39</v>
      </c>
      <c r="W1" s="58" t="s">
        <v>40</v>
      </c>
      <c r="X1" s="58" t="s">
        <v>41</v>
      </c>
      <c r="Y1" s="58" t="s">
        <v>42</v>
      </c>
    </row>
    <row r="2" spans="1:25" s="51" customFormat="1" ht="31.5">
      <c r="A2" s="80" t="s">
        <v>100</v>
      </c>
      <c r="B2" s="81" t="s">
        <v>102</v>
      </c>
      <c r="C2" s="81"/>
      <c r="D2" s="81" t="s">
        <v>99</v>
      </c>
      <c r="E2" s="80" t="s">
        <v>101</v>
      </c>
      <c r="F2" s="62"/>
      <c r="G2" s="62"/>
      <c r="H2" s="62"/>
      <c r="I2" s="62"/>
      <c r="J2" s="74"/>
      <c r="K2" s="74"/>
      <c r="L2" s="77"/>
      <c r="M2" s="77"/>
      <c r="N2" s="77"/>
      <c r="O2" s="77"/>
      <c r="P2" s="77"/>
      <c r="Q2" s="52"/>
      <c r="R2" s="52"/>
      <c r="S2" s="121"/>
      <c r="T2" s="121"/>
      <c r="U2" s="52"/>
      <c r="V2" s="53"/>
      <c r="W2" s="53"/>
      <c r="X2" s="53"/>
      <c r="Y2" s="53"/>
    </row>
    <row r="3" spans="1:25" s="1" customFormat="1" ht="17.25" hidden="1" customHeight="1">
      <c r="A3" s="85" t="str">
        <f>IF(NOT(ISNA(VLOOKUP(B3,'Database export'!B:L,1, FALSE))), "OK", "Not Found!")</f>
        <v>OK</v>
      </c>
      <c r="B3" s="82" t="str">
        <f t="shared" ref="B3:B65" si="0">"["&amp;G3&amp;"]_["&amp;I3&amp;"]_"&amp;SUBSTITUTE(C3, " ", "_")</f>
        <v>[APS]_[ACS]_Advanced_processing_input_retrieval</v>
      </c>
      <c r="C3" s="82" t="s">
        <v>350</v>
      </c>
      <c r="D3" s="89" t="str">
        <f>VLOOKUP(B3,'Database export'!B:L,11, FALSE)</f>
        <v>[Primary pivot format products]</v>
      </c>
      <c r="E3" s="85" t="str">
        <f t="shared" ref="E3:E65" si="1">IF(F3=H3,"Internal","External")</f>
        <v>Internal</v>
      </c>
      <c r="F3" s="85" t="s">
        <v>44</v>
      </c>
      <c r="G3" s="85" t="s">
        <v>115</v>
      </c>
      <c r="H3" s="85" t="s">
        <v>44</v>
      </c>
      <c r="I3" s="90" t="s">
        <v>20</v>
      </c>
      <c r="J3" s="85" t="s">
        <v>115</v>
      </c>
      <c r="K3" s="85" t="s">
        <v>215</v>
      </c>
      <c r="L3" s="126" t="s">
        <v>391</v>
      </c>
      <c r="M3" s="87" t="s">
        <v>45</v>
      </c>
      <c r="N3" s="127" t="s">
        <v>392</v>
      </c>
      <c r="O3" s="89" t="s">
        <v>47</v>
      </c>
      <c r="P3" s="82" t="s">
        <v>58</v>
      </c>
      <c r="Q3" s="82" t="s">
        <v>224</v>
      </c>
      <c r="R3" s="111" t="s">
        <v>59</v>
      </c>
      <c r="S3" s="82"/>
      <c r="T3" s="88"/>
      <c r="U3" s="88"/>
      <c r="V3" s="82"/>
      <c r="W3" s="82"/>
      <c r="X3" s="82"/>
      <c r="Y3" s="82"/>
    </row>
    <row r="4" spans="1:25" s="6" customFormat="1" ht="17.25" hidden="1" customHeight="1">
      <c r="A4" s="85" t="str">
        <f>IF(NOT(ISNA(VLOOKUP(B4,'Database export'!B:L,1, FALSE))), "OK", "Not Found!")</f>
        <v>OK</v>
      </c>
      <c r="B4" s="82" t="str">
        <f t="shared" si="0"/>
        <v>[ACS]_[EPS]_Archiving_product_retrieval</v>
      </c>
      <c r="C4" s="82" t="s">
        <v>329</v>
      </c>
      <c r="D4" s="89" t="str">
        <f>VLOOKUP(B4,'Database export'!B:L,11, FALSE)</f>
        <v>[Datacube pivot format products, Enhanced pivot format products]</v>
      </c>
      <c r="E4" s="85" t="str">
        <f t="shared" si="1"/>
        <v>Internal</v>
      </c>
      <c r="F4" s="85" t="s">
        <v>44</v>
      </c>
      <c r="G4" s="85" t="s">
        <v>20</v>
      </c>
      <c r="H4" s="85" t="s">
        <v>44</v>
      </c>
      <c r="I4" s="90" t="s">
        <v>21</v>
      </c>
      <c r="J4" s="85" t="s">
        <v>20</v>
      </c>
      <c r="K4" s="85" t="s">
        <v>215</v>
      </c>
      <c r="L4" s="86" t="s">
        <v>287</v>
      </c>
      <c r="M4" s="87" t="s">
        <v>45</v>
      </c>
      <c r="N4" s="127" t="s">
        <v>526</v>
      </c>
      <c r="O4" s="89" t="s">
        <v>47</v>
      </c>
      <c r="P4" s="82" t="s">
        <v>21</v>
      </c>
      <c r="Q4" s="82" t="s">
        <v>224</v>
      </c>
      <c r="R4" s="111" t="s">
        <v>527</v>
      </c>
      <c r="S4" s="82"/>
      <c r="T4" s="88"/>
      <c r="U4" s="88"/>
      <c r="V4" s="82"/>
      <c r="W4" s="82"/>
      <c r="X4" s="71"/>
      <c r="Y4" s="71"/>
    </row>
    <row r="5" spans="1:25" s="6" customFormat="1" ht="29" hidden="1">
      <c r="A5" s="85" t="str">
        <f>IF(NOT(ISNA(VLOOKUP(B5,'Database export'!B:L,1, FALSE))), "OK", "Not Found!")</f>
        <v>OK</v>
      </c>
      <c r="B5" s="82" t="str">
        <f t="shared" si="0"/>
        <v>[ACS]_[FS]_Product_availability_notification</v>
      </c>
      <c r="C5" s="82" t="s">
        <v>10</v>
      </c>
      <c r="D5" s="89" t="str">
        <f>VLOOKUP(B5,'Database export'!B:L,11, FALSE)</f>
        <v>[Product availability notification]</v>
      </c>
      <c r="E5" s="85" t="str">
        <f t="shared" si="1"/>
        <v>Internal</v>
      </c>
      <c r="F5" s="85" t="s">
        <v>44</v>
      </c>
      <c r="G5" s="85" t="s">
        <v>20</v>
      </c>
      <c r="H5" s="85" t="s">
        <v>44</v>
      </c>
      <c r="I5" s="90" t="s">
        <v>18</v>
      </c>
      <c r="J5" s="85" t="s">
        <v>20</v>
      </c>
      <c r="K5" s="85" t="s">
        <v>188</v>
      </c>
      <c r="L5" s="92" t="s">
        <v>217</v>
      </c>
      <c r="M5" s="87" t="s">
        <v>45</v>
      </c>
      <c r="N5" s="87" t="s">
        <v>46</v>
      </c>
      <c r="O5" s="87" t="s">
        <v>57</v>
      </c>
      <c r="P5" s="87" t="s">
        <v>58</v>
      </c>
      <c r="Q5" s="82" t="s">
        <v>224</v>
      </c>
      <c r="R5" s="111" t="s">
        <v>59</v>
      </c>
      <c r="S5" s="82" t="s">
        <v>230</v>
      </c>
      <c r="T5" s="88"/>
      <c r="U5" s="128" t="s">
        <v>461</v>
      </c>
      <c r="V5" s="82"/>
      <c r="W5" s="82" t="s">
        <v>52</v>
      </c>
      <c r="X5" s="71"/>
      <c r="Y5" s="71"/>
    </row>
    <row r="6" spans="1:25" s="6" customFormat="1" ht="17.25" hidden="1" customHeight="1">
      <c r="A6" s="85" t="str">
        <f>IF(NOT(ISNA(VLOOKUP(B6,'Database export'!B:L,1, FALSE))), "OK", "Not Found!")</f>
        <v>OK</v>
      </c>
      <c r="B6" s="82" t="str">
        <f t="shared" si="0"/>
        <v>[ACS]_[PPS]_Archiving_product_retrieval</v>
      </c>
      <c r="C6" s="82" t="s">
        <v>329</v>
      </c>
      <c r="D6" s="89" t="str">
        <f>VLOOKUP(B6,'Database export'!B:L,11, FALSE)</f>
        <v>[Lx pivot format products]</v>
      </c>
      <c r="E6" s="85" t="str">
        <f t="shared" si="1"/>
        <v>Internal</v>
      </c>
      <c r="F6" s="85" t="s">
        <v>44</v>
      </c>
      <c r="G6" s="85" t="s">
        <v>20</v>
      </c>
      <c r="H6" s="85" t="s">
        <v>44</v>
      </c>
      <c r="I6" s="90" t="s">
        <v>19</v>
      </c>
      <c r="J6" s="85" t="s">
        <v>20</v>
      </c>
      <c r="K6" s="85" t="s">
        <v>215</v>
      </c>
      <c r="L6" s="86" t="s">
        <v>287</v>
      </c>
      <c r="M6" s="87" t="s">
        <v>45</v>
      </c>
      <c r="N6" s="127" t="s">
        <v>526</v>
      </c>
      <c r="O6" s="89" t="s">
        <v>47</v>
      </c>
      <c r="P6" s="82" t="s">
        <v>19</v>
      </c>
      <c r="Q6" s="82" t="s">
        <v>224</v>
      </c>
      <c r="R6" s="111" t="s">
        <v>527</v>
      </c>
      <c r="S6" s="82"/>
      <c r="T6" s="88"/>
      <c r="U6" s="114"/>
      <c r="V6" s="82"/>
      <c r="W6" s="82"/>
      <c r="X6" s="82"/>
      <c r="Y6" s="82"/>
    </row>
    <row r="7" spans="1:25" s="3" customFormat="1" ht="17.25" hidden="1" customHeight="1">
      <c r="A7" s="85" t="str">
        <f>IF(NOT(ISNA(VLOOKUP(B7,'Database export'!B:L,1, FALSE))), "OK", "Not Found!")</f>
        <v>OK</v>
      </c>
      <c r="B7" s="82" t="str">
        <f t="shared" si="0"/>
        <v>[ACS]_[APS]_Archiving_product_retrieval</v>
      </c>
      <c r="C7" s="82" t="s">
        <v>329</v>
      </c>
      <c r="D7" s="89" t="str">
        <f>VLOOKUP(B7,'Database export'!B:L,11, FALSE)</f>
        <v>[Advanced pivot format products]</v>
      </c>
      <c r="E7" s="85" t="str">
        <f t="shared" si="1"/>
        <v>Internal</v>
      </c>
      <c r="F7" s="85" t="s">
        <v>44</v>
      </c>
      <c r="G7" s="85" t="s">
        <v>20</v>
      </c>
      <c r="H7" s="85" t="s">
        <v>44</v>
      </c>
      <c r="I7" s="90" t="s">
        <v>115</v>
      </c>
      <c r="J7" s="85" t="s">
        <v>20</v>
      </c>
      <c r="K7" s="85" t="s">
        <v>215</v>
      </c>
      <c r="L7" s="86" t="s">
        <v>287</v>
      </c>
      <c r="M7" s="87" t="s">
        <v>45</v>
      </c>
      <c r="N7" s="127" t="s">
        <v>526</v>
      </c>
      <c r="O7" s="89" t="s">
        <v>47</v>
      </c>
      <c r="P7" s="82" t="s">
        <v>115</v>
      </c>
      <c r="Q7" s="82" t="s">
        <v>224</v>
      </c>
      <c r="R7" s="111" t="s">
        <v>527</v>
      </c>
      <c r="S7" s="82"/>
      <c r="T7" s="88"/>
      <c r="U7" s="114"/>
      <c r="V7" s="82"/>
      <c r="W7" s="82"/>
      <c r="X7" s="82"/>
      <c r="Y7" s="82" t="s">
        <v>65</v>
      </c>
    </row>
    <row r="8" spans="1:25" ht="17.25" hidden="1" customHeight="1">
      <c r="A8" s="85" t="str">
        <f>IF(NOT(ISNA(VLOOKUP(B8,'Database export'!B:L,1, FALSE))), "OK", "Not Found!")</f>
        <v>OK</v>
      </c>
      <c r="B8" s="82" t="str">
        <f t="shared" si="0"/>
        <v>[APS]_[DITS]_APS_integrity_and_traceability_records</v>
      </c>
      <c r="C8" s="122" t="s">
        <v>260</v>
      </c>
      <c r="D8" s="89" t="str">
        <f>VLOOKUP(B8,'Database export'!B:L,11, FALSE)</f>
        <v>[APS product(s) integrity info - Hash code, Advanced product traceability info]</v>
      </c>
      <c r="E8" s="85" t="str">
        <f t="shared" si="1"/>
        <v>Internal</v>
      </c>
      <c r="F8" s="85" t="s">
        <v>44</v>
      </c>
      <c r="G8" s="85" t="s">
        <v>115</v>
      </c>
      <c r="H8" s="85" t="s">
        <v>44</v>
      </c>
      <c r="I8" s="90" t="s">
        <v>23</v>
      </c>
      <c r="J8" s="85" t="s">
        <v>115</v>
      </c>
      <c r="K8" s="85" t="s">
        <v>188</v>
      </c>
      <c r="L8" s="86" t="s">
        <v>286</v>
      </c>
      <c r="M8" s="87" t="s">
        <v>45</v>
      </c>
      <c r="N8" s="87" t="s">
        <v>46</v>
      </c>
      <c r="O8" s="119" t="s">
        <v>47</v>
      </c>
      <c r="P8" s="87" t="s">
        <v>58</v>
      </c>
      <c r="Q8" s="82"/>
      <c r="R8" s="111"/>
      <c r="S8" s="82"/>
      <c r="T8" s="88"/>
      <c r="U8" s="114"/>
      <c r="V8" s="82"/>
      <c r="W8" s="82"/>
      <c r="X8" s="71"/>
      <c r="Y8" s="71"/>
    </row>
    <row r="9" spans="1:25" ht="17.25" hidden="1" customHeight="1">
      <c r="A9" s="85" t="str">
        <f>IF(NOT(ISNA(VLOOKUP(B9,'Database export'!B:L,1, FALSE))), "OK", "Not Found!")</f>
        <v>OK</v>
      </c>
      <c r="B9" s="82" t="str">
        <f t="shared" si="0"/>
        <v>[DDS]_[DITS]_Data_distribution_action_request_and_follow-up</v>
      </c>
      <c r="C9" s="82" t="s">
        <v>118</v>
      </c>
      <c r="D9" s="89" t="str">
        <f>VLOOKUP(B9,'Database export'!B:L,11, FALSE)</f>
        <v>[Image(s) signature request, Image(s) signature progress status]</v>
      </c>
      <c r="E9" s="85" t="str">
        <f t="shared" si="1"/>
        <v>Internal</v>
      </c>
      <c r="F9" s="85" t="s">
        <v>44</v>
      </c>
      <c r="G9" s="85" t="s">
        <v>119</v>
      </c>
      <c r="H9" s="85" t="s">
        <v>44</v>
      </c>
      <c r="I9" s="90" t="s">
        <v>23</v>
      </c>
      <c r="J9" s="85" t="s">
        <v>119</v>
      </c>
      <c r="K9" s="85" t="s">
        <v>215</v>
      </c>
      <c r="L9" s="91" t="s">
        <v>187</v>
      </c>
      <c r="M9" s="87" t="s">
        <v>45</v>
      </c>
      <c r="N9" s="87" t="s">
        <v>46</v>
      </c>
      <c r="O9" s="119" t="s">
        <v>47</v>
      </c>
      <c r="P9" s="87" t="s">
        <v>58</v>
      </c>
      <c r="Q9" s="82"/>
      <c r="R9" s="111"/>
      <c r="S9" s="82"/>
      <c r="T9" s="88"/>
      <c r="U9" s="114"/>
      <c r="V9" s="82"/>
      <c r="W9" s="82"/>
      <c r="X9" s="71"/>
      <c r="Y9" s="71"/>
    </row>
    <row r="10" spans="1:25" hidden="1">
      <c r="A10" s="85" t="str">
        <f>IF(NOT(ISNA(VLOOKUP(B10,'Database export'!B:L,1, FALSE))), "OK", "Not Found!")</f>
        <v>OK</v>
      </c>
      <c r="B10" s="82" t="str">
        <f t="shared" si="0"/>
        <v>[DITS]_[DDS]_DITS_traceability_info</v>
      </c>
      <c r="C10" s="95" t="s">
        <v>120</v>
      </c>
      <c r="D10" s="89" t="str">
        <f>VLOOKUP(B10,'Database export'!B:L,11, FALSE)</f>
        <v>[Image signature traceability info]</v>
      </c>
      <c r="E10" s="85" t="str">
        <f t="shared" si="1"/>
        <v>Internal</v>
      </c>
      <c r="F10" s="85" t="s">
        <v>44</v>
      </c>
      <c r="G10" s="96" t="s">
        <v>23</v>
      </c>
      <c r="H10" s="85" t="s">
        <v>44</v>
      </c>
      <c r="I10" s="97" t="s">
        <v>119</v>
      </c>
      <c r="J10" s="85" t="s">
        <v>23</v>
      </c>
      <c r="K10" s="85" t="s">
        <v>188</v>
      </c>
      <c r="L10" s="86" t="s">
        <v>286</v>
      </c>
      <c r="M10" s="87" t="s">
        <v>45</v>
      </c>
      <c r="N10" s="87" t="s">
        <v>46</v>
      </c>
      <c r="O10" s="119" t="s">
        <v>47</v>
      </c>
      <c r="P10" s="87" t="s">
        <v>58</v>
      </c>
      <c r="Q10" s="82"/>
      <c r="R10" s="111"/>
      <c r="S10" s="82"/>
      <c r="T10" s="88"/>
      <c r="U10" s="114"/>
      <c r="V10" s="82"/>
      <c r="W10" s="82"/>
      <c r="X10" s="82"/>
      <c r="Y10" s="82"/>
    </row>
    <row r="11" spans="1:25" ht="17.25" hidden="1" customHeight="1">
      <c r="A11" s="85" t="str">
        <f>IF(NOT(ISNA(VLOOKUP(B11,'Database export'!B:L,1, FALSE))), "OK", "Not Found!")</f>
        <v>OK</v>
      </c>
      <c r="B11" s="82" t="str">
        <f t="shared" si="0"/>
        <v>[DDS]_[DITS]_Output_products</v>
      </c>
      <c r="C11" s="82" t="s">
        <v>453</v>
      </c>
      <c r="D11" s="89" t="str">
        <f>VLOOKUP(B11,'Database export'!B:L,11, FALSE)</f>
        <v>[Signed image(s)]</v>
      </c>
      <c r="E11" s="85" t="str">
        <f t="shared" si="1"/>
        <v>Internal</v>
      </c>
      <c r="F11" s="85" t="s">
        <v>44</v>
      </c>
      <c r="G11" s="85" t="s">
        <v>119</v>
      </c>
      <c r="H11" s="85" t="s">
        <v>44</v>
      </c>
      <c r="I11" s="90" t="s">
        <v>23</v>
      </c>
      <c r="J11" s="85" t="s">
        <v>119</v>
      </c>
      <c r="K11" s="85" t="s">
        <v>215</v>
      </c>
      <c r="L11" s="86" t="s">
        <v>520</v>
      </c>
      <c r="M11" s="87"/>
      <c r="N11" s="87"/>
      <c r="O11" s="87"/>
      <c r="P11" s="87"/>
      <c r="Q11" s="82"/>
      <c r="R11" s="111"/>
      <c r="S11" s="82"/>
      <c r="T11" s="88"/>
      <c r="U11" s="114"/>
      <c r="V11" s="82"/>
      <c r="W11" s="82"/>
      <c r="X11" s="71"/>
      <c r="Y11" s="71"/>
    </row>
    <row r="12" spans="1:25" s="6" customFormat="1" ht="17.25" hidden="1" customHeight="1">
      <c r="A12" s="85" t="str">
        <f>IF(NOT(ISNA(VLOOKUP(B12,'Database export'!B:L,1, FALSE))), "OK", "Not Found!")</f>
        <v>OK</v>
      </c>
      <c r="B12" s="82" t="str">
        <f t="shared" si="0"/>
        <v>[EPS]_[DITS]_EPS_integrity_and_traceability_records</v>
      </c>
      <c r="C12" s="122" t="s">
        <v>261</v>
      </c>
      <c r="D12" s="89" t="str">
        <f>VLOOKUP(B12,'Database export'!B:L,11, FALSE)</f>
        <v>[EPS product(s) integrity info - Hash code, Enhanced product traceability info]</v>
      </c>
      <c r="E12" s="85" t="str">
        <f t="shared" si="1"/>
        <v>Internal</v>
      </c>
      <c r="F12" s="85" t="s">
        <v>44</v>
      </c>
      <c r="G12" s="90" t="s">
        <v>21</v>
      </c>
      <c r="H12" s="85" t="s">
        <v>44</v>
      </c>
      <c r="I12" s="72" t="s">
        <v>23</v>
      </c>
      <c r="J12" s="85" t="s">
        <v>21</v>
      </c>
      <c r="K12" s="85" t="s">
        <v>188</v>
      </c>
      <c r="L12" s="86" t="s">
        <v>286</v>
      </c>
      <c r="M12" s="87" t="s">
        <v>45</v>
      </c>
      <c r="N12" s="87" t="s">
        <v>46</v>
      </c>
      <c r="O12" s="119" t="s">
        <v>47</v>
      </c>
      <c r="P12" s="87" t="s">
        <v>58</v>
      </c>
      <c r="Q12" s="82"/>
      <c r="R12" s="111"/>
      <c r="S12" s="82"/>
      <c r="T12" s="88"/>
      <c r="U12" s="114"/>
      <c r="V12" s="82"/>
      <c r="W12" s="82"/>
      <c r="X12" s="71"/>
      <c r="Y12" s="71"/>
    </row>
    <row r="13" spans="1:25" ht="15" hidden="1" customHeight="1">
      <c r="A13" s="85" t="str">
        <f>IF(NOT(ISNA(VLOOKUP(B13,'Database export'!B:L,1, FALSE))), "OK", "Not Found!")</f>
        <v>OK</v>
      </c>
      <c r="B13" s="82" t="str">
        <f t="shared" si="0"/>
        <v>[EPS]_[ACS]_Enhanced_processing_input_retrieval</v>
      </c>
      <c r="C13" s="82" t="s">
        <v>331</v>
      </c>
      <c r="D13" s="89" t="str">
        <f>VLOOKUP(B13,'Database export'!B:L,11, FALSE)</f>
        <v>[Primary pivot format products]</v>
      </c>
      <c r="E13" s="85" t="str">
        <f t="shared" si="1"/>
        <v>Internal</v>
      </c>
      <c r="F13" s="85" t="s">
        <v>44</v>
      </c>
      <c r="G13" s="85" t="s">
        <v>21</v>
      </c>
      <c r="H13" s="85" t="s">
        <v>44</v>
      </c>
      <c r="I13" s="90" t="s">
        <v>20</v>
      </c>
      <c r="J13" s="85" t="s">
        <v>21</v>
      </c>
      <c r="K13" s="85" t="s">
        <v>215</v>
      </c>
      <c r="L13" s="126" t="s">
        <v>391</v>
      </c>
      <c r="M13" s="87" t="s">
        <v>45</v>
      </c>
      <c r="N13" s="127" t="s">
        <v>392</v>
      </c>
      <c r="O13" s="89" t="s">
        <v>47</v>
      </c>
      <c r="P13" s="82" t="s">
        <v>58</v>
      </c>
      <c r="Q13" s="82" t="s">
        <v>224</v>
      </c>
      <c r="R13" s="111" t="s">
        <v>59</v>
      </c>
      <c r="S13" s="82"/>
      <c r="T13" s="88"/>
      <c r="U13" s="114"/>
      <c r="V13" s="82"/>
      <c r="W13" s="82"/>
      <c r="X13" s="82"/>
      <c r="Y13" s="82"/>
    </row>
    <row r="14" spans="1:25" ht="13" hidden="1" customHeight="1">
      <c r="A14" s="85" t="str">
        <f>IF(NOT(ISNA(VLOOKUP(B14,'Database export'!B:L,1, FALSE))), "OK", "Not Found!")</f>
        <v>OK</v>
      </c>
      <c r="B14" s="82" t="str">
        <f t="shared" si="0"/>
        <v>[FDS]_[SCRMS]_Contact_Request</v>
      </c>
      <c r="C14" s="82" t="s">
        <v>150</v>
      </c>
      <c r="D14" s="89" t="str">
        <f>VLOOKUP(B14,'Database export'!B:L,11, FALSE)</f>
        <v>[Add. Contact Req. (TM/TC, AsSoonAsPossible), Contact Booking Status]</v>
      </c>
      <c r="E14" s="85" t="str">
        <f t="shared" si="1"/>
        <v>Internal</v>
      </c>
      <c r="F14" s="85" t="s">
        <v>44</v>
      </c>
      <c r="G14" s="85" t="s">
        <v>152</v>
      </c>
      <c r="H14" s="85" t="s">
        <v>44</v>
      </c>
      <c r="I14" s="90" t="s">
        <v>107</v>
      </c>
      <c r="J14" s="85" t="s">
        <v>152</v>
      </c>
      <c r="K14" s="85" t="s">
        <v>188</v>
      </c>
      <c r="L14" s="82" t="s">
        <v>150</v>
      </c>
      <c r="M14" s="82" t="s">
        <v>45</v>
      </c>
      <c r="N14" s="89" t="s">
        <v>46</v>
      </c>
      <c r="O14" s="89" t="s">
        <v>47</v>
      </c>
      <c r="P14" s="82" t="s">
        <v>58</v>
      </c>
      <c r="Q14" s="82" t="s">
        <v>224</v>
      </c>
      <c r="R14" s="111" t="s">
        <v>59</v>
      </c>
      <c r="S14" s="82" t="s">
        <v>230</v>
      </c>
      <c r="T14" s="88"/>
      <c r="U14" s="114" t="s">
        <v>227</v>
      </c>
      <c r="V14" s="82"/>
      <c r="W14" s="89" t="s">
        <v>49</v>
      </c>
      <c r="X14" s="71"/>
      <c r="Y14" s="71"/>
    </row>
    <row r="15" spans="1:25" ht="17.25" hidden="1" customHeight="1">
      <c r="A15" s="85" t="str">
        <f>IF(NOT(ISNA(VLOOKUP(B15,'Database export'!B:L,1, FALSE))), "OK", "Not Found!")</f>
        <v>OK</v>
      </c>
      <c r="B15" s="82" t="str">
        <f t="shared" si="0"/>
        <v>[FOS]_[SCRMS]_Booked_Contacts</v>
      </c>
      <c r="C15" s="82" t="s">
        <v>145</v>
      </c>
      <c r="D15" s="89" t="str">
        <f>VLOOKUP(B15,'Database export'!B:L,11, FALSE)</f>
        <v>[TM/TC booked contacts]</v>
      </c>
      <c r="E15" s="85" t="str">
        <f t="shared" si="1"/>
        <v>Internal</v>
      </c>
      <c r="F15" s="85" t="s">
        <v>44</v>
      </c>
      <c r="G15" s="85" t="s">
        <v>147</v>
      </c>
      <c r="H15" s="85" t="s">
        <v>44</v>
      </c>
      <c r="I15" s="90" t="s">
        <v>107</v>
      </c>
      <c r="J15" s="85" t="s">
        <v>147</v>
      </c>
      <c r="K15" s="85" t="s">
        <v>188</v>
      </c>
      <c r="L15" s="82" t="s">
        <v>145</v>
      </c>
      <c r="M15" s="82" t="s">
        <v>45</v>
      </c>
      <c r="N15" s="89" t="s">
        <v>46</v>
      </c>
      <c r="O15" s="89" t="s">
        <v>47</v>
      </c>
      <c r="P15" s="82" t="s">
        <v>58</v>
      </c>
      <c r="Q15" s="82" t="s">
        <v>224</v>
      </c>
      <c r="R15" s="111" t="s">
        <v>59</v>
      </c>
      <c r="S15" s="82" t="s">
        <v>235</v>
      </c>
      <c r="T15" s="88"/>
      <c r="U15" s="114" t="s">
        <v>220</v>
      </c>
      <c r="V15" s="82"/>
      <c r="W15" s="89" t="s">
        <v>49</v>
      </c>
      <c r="X15" s="82"/>
      <c r="Y15" s="82"/>
    </row>
    <row r="16" spans="1:25" ht="17.25" hidden="1" customHeight="1">
      <c r="A16" s="85" t="str">
        <f>IF(NOT(ISNA(VLOOKUP(B16,'Database export'!B:L,1, FALSE))), "OK", "Not Found!")</f>
        <v>OK</v>
      </c>
      <c r="B16" s="82" t="str">
        <f t="shared" si="0"/>
        <v>[FOS]_[SCRMS]_Contact_Request</v>
      </c>
      <c r="C16" s="82" t="s">
        <v>150</v>
      </c>
      <c r="D16" s="89" t="str">
        <f>VLOOKUP(B16,'Database export'!B:L,11, FALSE)</f>
        <v>[Contact Booking Status, Add. Contact Req. (TM/TC, AllPossibleContacts)]</v>
      </c>
      <c r="E16" s="85" t="str">
        <f t="shared" si="1"/>
        <v>Internal</v>
      </c>
      <c r="F16" s="85" t="s">
        <v>44</v>
      </c>
      <c r="G16" s="85" t="s">
        <v>147</v>
      </c>
      <c r="H16" s="85" t="s">
        <v>44</v>
      </c>
      <c r="I16" s="90" t="s">
        <v>107</v>
      </c>
      <c r="J16" s="85" t="s">
        <v>147</v>
      </c>
      <c r="K16" s="85" t="s">
        <v>188</v>
      </c>
      <c r="L16" s="82" t="s">
        <v>150</v>
      </c>
      <c r="M16" s="82" t="s">
        <v>45</v>
      </c>
      <c r="N16" s="89" t="s">
        <v>46</v>
      </c>
      <c r="O16" s="89" t="s">
        <v>47</v>
      </c>
      <c r="P16" s="82" t="s">
        <v>58</v>
      </c>
      <c r="Q16" s="82" t="s">
        <v>224</v>
      </c>
      <c r="R16" s="111" t="s">
        <v>59</v>
      </c>
      <c r="S16" s="82" t="s">
        <v>230</v>
      </c>
      <c r="T16" s="88"/>
      <c r="U16" s="114" t="s">
        <v>266</v>
      </c>
      <c r="V16" s="82"/>
      <c r="W16" s="89" t="s">
        <v>49</v>
      </c>
      <c r="X16" s="71"/>
      <c r="Y16" s="71"/>
    </row>
    <row r="17" spans="1:25" s="6" customFormat="1" ht="17.25" hidden="1" customHeight="1">
      <c r="A17" s="85" t="str">
        <f>IF(NOT(ISNA(VLOOKUP(B17,'Database export'!B:L,1, FALSE))), "OK", "Not Found!")</f>
        <v>OK</v>
      </c>
      <c r="B17" s="82" t="str">
        <f t="shared" si="0"/>
        <v>[FOS]_[SCRMS]_Polarization_Plan</v>
      </c>
      <c r="C17" s="82" t="s">
        <v>157</v>
      </c>
      <c r="D17" s="89" t="str">
        <f>VLOOKUP(B17,'Database export'!B:L,11, FALSE)</f>
        <v>[Applicable Polarisation Plan]</v>
      </c>
      <c r="E17" s="85" t="str">
        <f t="shared" si="1"/>
        <v>Internal</v>
      </c>
      <c r="F17" s="85" t="s">
        <v>44</v>
      </c>
      <c r="G17" s="85" t="s">
        <v>147</v>
      </c>
      <c r="H17" s="85" t="s">
        <v>44</v>
      </c>
      <c r="I17" s="90" t="s">
        <v>107</v>
      </c>
      <c r="J17" s="85" t="s">
        <v>147</v>
      </c>
      <c r="K17" s="85" t="s">
        <v>188</v>
      </c>
      <c r="L17" s="82" t="s">
        <v>157</v>
      </c>
      <c r="M17" s="82" t="s">
        <v>45</v>
      </c>
      <c r="N17" s="89" t="s">
        <v>46</v>
      </c>
      <c r="O17" s="89" t="s">
        <v>47</v>
      </c>
      <c r="P17" s="82" t="s">
        <v>58</v>
      </c>
      <c r="Q17" s="82" t="s">
        <v>224</v>
      </c>
      <c r="R17" s="111" t="s">
        <v>59</v>
      </c>
      <c r="S17" s="82" t="s">
        <v>230</v>
      </c>
      <c r="T17" s="88"/>
      <c r="U17" s="114" t="s">
        <v>245</v>
      </c>
      <c r="V17" s="82"/>
      <c r="W17" s="89" t="s">
        <v>49</v>
      </c>
      <c r="X17" s="82"/>
      <c r="Y17" s="82"/>
    </row>
    <row r="18" spans="1:25" ht="17.25" hidden="1" customHeight="1">
      <c r="A18" s="85" t="str">
        <f>IF(NOT(ISNA(VLOOKUP(B18,'Database export'!B:L,1, FALSE))), "OK", "Not Found!")</f>
        <v>OK</v>
      </c>
      <c r="B18" s="82" t="str">
        <f t="shared" si="0"/>
        <v>[FS]_[ADGS]_Weather</v>
      </c>
      <c r="C18" s="82" t="s">
        <v>214</v>
      </c>
      <c r="D18" s="89" t="str">
        <f>VLOOKUP(B18,'Database export'!B:L,11, FALSE)</f>
        <v>[meteo, meteo forecast]</v>
      </c>
      <c r="E18" s="85" t="str">
        <f t="shared" si="1"/>
        <v>Internal</v>
      </c>
      <c r="F18" s="85" t="s">
        <v>44</v>
      </c>
      <c r="G18" s="85" t="s">
        <v>18</v>
      </c>
      <c r="H18" s="85" t="s">
        <v>44</v>
      </c>
      <c r="I18" s="85" t="s">
        <v>66</v>
      </c>
      <c r="J18" s="85" t="s">
        <v>18</v>
      </c>
      <c r="K18" s="85" t="s">
        <v>188</v>
      </c>
      <c r="L18" s="86"/>
      <c r="M18" s="87" t="s">
        <v>45</v>
      </c>
      <c r="N18" s="87" t="s">
        <v>46</v>
      </c>
      <c r="O18" s="87" t="s">
        <v>47</v>
      </c>
      <c r="P18" s="87" t="s">
        <v>58</v>
      </c>
      <c r="Q18" s="82" t="s">
        <v>224</v>
      </c>
      <c r="R18" s="111" t="s">
        <v>218</v>
      </c>
      <c r="S18" s="82" t="s">
        <v>231</v>
      </c>
      <c r="T18" s="88"/>
      <c r="U18" s="114" t="s">
        <v>219</v>
      </c>
      <c r="V18" s="82"/>
      <c r="W18" s="82" t="s">
        <v>52</v>
      </c>
      <c r="X18" s="71"/>
      <c r="Y18" s="71"/>
    </row>
    <row r="19" spans="1:25" ht="17.25" hidden="1" customHeight="1">
      <c r="A19" s="85" t="str">
        <f>IF(NOT(ISNA(VLOOKUP(B19,'Database export'!B:L,1, FALSE))), "OK", "Not Found!")</f>
        <v>OK</v>
      </c>
      <c r="B19" s="82" t="str">
        <f t="shared" si="0"/>
        <v>[FS]_[APS]_Capabilities</v>
      </c>
      <c r="C19" s="82" t="s">
        <v>96</v>
      </c>
      <c r="D19" s="89" t="str">
        <f>VLOOKUP(B19,'Database export'!B:L,11, FALSE)</f>
        <v>[APS domino capabilities]</v>
      </c>
      <c r="E19" s="85" t="str">
        <f t="shared" si="1"/>
        <v>Internal</v>
      </c>
      <c r="F19" s="85" t="s">
        <v>44</v>
      </c>
      <c r="G19" s="85" t="s">
        <v>18</v>
      </c>
      <c r="H19" s="85" t="s">
        <v>44</v>
      </c>
      <c r="I19" s="90" t="s">
        <v>115</v>
      </c>
      <c r="J19" s="85" t="s">
        <v>18</v>
      </c>
      <c r="K19" s="85" t="s">
        <v>215</v>
      </c>
      <c r="L19" s="91" t="s">
        <v>187</v>
      </c>
      <c r="M19" s="87" t="s">
        <v>45</v>
      </c>
      <c r="N19" s="87" t="s">
        <v>46</v>
      </c>
      <c r="O19" s="119" t="s">
        <v>47</v>
      </c>
      <c r="P19" s="87" t="s">
        <v>58</v>
      </c>
      <c r="Q19" s="82" t="s">
        <v>224</v>
      </c>
      <c r="R19" s="111" t="s">
        <v>59</v>
      </c>
      <c r="S19" s="82" t="s">
        <v>231</v>
      </c>
      <c r="T19" s="88" t="s">
        <v>232</v>
      </c>
      <c r="U19" s="114" t="s">
        <v>132</v>
      </c>
      <c r="V19" s="82"/>
      <c r="W19" s="89" t="s">
        <v>49</v>
      </c>
      <c r="X19" s="82"/>
      <c r="Y19" s="82"/>
    </row>
    <row r="20" spans="1:25" ht="17.25" hidden="1" customHeight="1">
      <c r="A20" s="85" t="str">
        <f>IF(NOT(ISNA(VLOOKUP(B20,'Database export'!B:L,1, FALSE))), "OK", "Not Found!")</f>
        <v>OK</v>
      </c>
      <c r="B20" s="82" t="str">
        <f t="shared" si="0"/>
        <v>[FS]_[APS]_Production_Request_and_Follow_up</v>
      </c>
      <c r="C20" s="82" t="s">
        <v>172</v>
      </c>
      <c r="D20" s="89" t="str">
        <f>VLOOKUP(B20,'Database export'!B:L,11, FALSE)</f>
        <v>[Production request status, Estimated workflow duration, User request (production request)]</v>
      </c>
      <c r="E20" s="85" t="str">
        <f t="shared" si="1"/>
        <v>Internal</v>
      </c>
      <c r="F20" s="85" t="s">
        <v>44</v>
      </c>
      <c r="G20" s="85" t="s">
        <v>18</v>
      </c>
      <c r="H20" s="85" t="s">
        <v>44</v>
      </c>
      <c r="I20" s="90" t="s">
        <v>115</v>
      </c>
      <c r="J20" s="85" t="s">
        <v>18</v>
      </c>
      <c r="K20" s="85" t="s">
        <v>215</v>
      </c>
      <c r="L20" s="91" t="s">
        <v>187</v>
      </c>
      <c r="M20" s="87" t="s">
        <v>45</v>
      </c>
      <c r="N20" s="87" t="s">
        <v>46</v>
      </c>
      <c r="O20" s="119" t="s">
        <v>47</v>
      </c>
      <c r="P20" s="87" t="s">
        <v>58</v>
      </c>
      <c r="Q20" s="82" t="s">
        <v>224</v>
      </c>
      <c r="R20" s="111" t="s">
        <v>59</v>
      </c>
      <c r="S20" s="82" t="s">
        <v>61</v>
      </c>
      <c r="T20" s="88" t="s">
        <v>64</v>
      </c>
      <c r="U20" s="117" t="s">
        <v>221</v>
      </c>
      <c r="V20" s="82" t="s">
        <v>133</v>
      </c>
      <c r="W20" s="88" t="s">
        <v>49</v>
      </c>
      <c r="X20" s="82"/>
      <c r="Y20" s="82"/>
    </row>
    <row r="21" spans="1:25" ht="17.25" hidden="1" customHeight="1">
      <c r="A21" s="85" t="str">
        <f>IF(NOT(ISNA(VLOOKUP(B21,'Database export'!B:L,1, FALSE))), "OK", "Not Found!")</f>
        <v>OK</v>
      </c>
      <c r="B21" s="82" t="str">
        <f t="shared" si="0"/>
        <v>[FS]_[DDS]_Capabilities</v>
      </c>
      <c r="C21" s="82" t="s">
        <v>96</v>
      </c>
      <c r="D21" s="89" t="str">
        <f>VLOOKUP(B21,'Database export'!B:L,11, FALSE)</f>
        <v>[]</v>
      </c>
      <c r="E21" s="85" t="str">
        <f t="shared" si="1"/>
        <v>Internal</v>
      </c>
      <c r="F21" s="85" t="s">
        <v>44</v>
      </c>
      <c r="G21" s="85" t="s">
        <v>18</v>
      </c>
      <c r="H21" s="85" t="s">
        <v>44</v>
      </c>
      <c r="I21" s="90" t="s">
        <v>119</v>
      </c>
      <c r="J21" s="85" t="s">
        <v>18</v>
      </c>
      <c r="K21" s="85" t="s">
        <v>215</v>
      </c>
      <c r="L21" s="91" t="s">
        <v>187</v>
      </c>
      <c r="M21" s="87" t="s">
        <v>45</v>
      </c>
      <c r="N21" s="87" t="s">
        <v>46</v>
      </c>
      <c r="O21" s="119" t="s">
        <v>47</v>
      </c>
      <c r="P21" s="87" t="s">
        <v>58</v>
      </c>
      <c r="Q21" s="82" t="s">
        <v>224</v>
      </c>
      <c r="R21" s="111" t="s">
        <v>59</v>
      </c>
      <c r="S21" s="82" t="s">
        <v>231</v>
      </c>
      <c r="T21" s="88" t="s">
        <v>232</v>
      </c>
      <c r="U21" s="114" t="s">
        <v>132</v>
      </c>
      <c r="V21" s="82"/>
      <c r="W21" s="89" t="s">
        <v>49</v>
      </c>
      <c r="X21" s="71"/>
      <c r="Y21" s="71"/>
    </row>
    <row r="22" spans="1:25" ht="17.25" hidden="1" customHeight="1">
      <c r="A22" s="85" t="str">
        <f>IF(NOT(ISNA(VLOOKUP(B22,'Database export'!B:L,1, FALSE))), "OK", "Not Found!")</f>
        <v>OK</v>
      </c>
      <c r="B22" s="82" t="str">
        <f t="shared" si="0"/>
        <v>[FS]_[DDS]_Delivery_Request_and_Follow_up</v>
      </c>
      <c r="C22" s="82" t="s">
        <v>173</v>
      </c>
      <c r="D22" s="89" t="str">
        <f>VLOOKUP(B22,'Database export'!B:L,11, FALSE)</f>
        <v>[Delivery status and follow-up, User product formatting request]</v>
      </c>
      <c r="E22" s="85" t="str">
        <f t="shared" si="1"/>
        <v>Internal</v>
      </c>
      <c r="F22" s="85" t="s">
        <v>44</v>
      </c>
      <c r="G22" s="85" t="s">
        <v>18</v>
      </c>
      <c r="H22" s="85" t="s">
        <v>44</v>
      </c>
      <c r="I22" s="90" t="s">
        <v>119</v>
      </c>
      <c r="J22" s="85" t="s">
        <v>18</v>
      </c>
      <c r="K22" s="85" t="s">
        <v>215</v>
      </c>
      <c r="L22" s="91" t="s">
        <v>187</v>
      </c>
      <c r="M22" s="87" t="s">
        <v>45</v>
      </c>
      <c r="N22" s="87" t="s">
        <v>46</v>
      </c>
      <c r="O22" s="119" t="s">
        <v>47</v>
      </c>
      <c r="P22" s="87" t="s">
        <v>58</v>
      </c>
      <c r="Q22" s="82" t="s">
        <v>224</v>
      </c>
      <c r="R22" s="111" t="s">
        <v>59</v>
      </c>
      <c r="S22" s="82" t="s">
        <v>61</v>
      </c>
      <c r="T22" s="88"/>
      <c r="U22" s="114" t="s">
        <v>222</v>
      </c>
      <c r="V22" s="82"/>
      <c r="W22" s="82"/>
      <c r="X22" s="82"/>
      <c r="Y22" s="93" t="s">
        <v>134</v>
      </c>
    </row>
    <row r="23" spans="1:25" s="3" customFormat="1" ht="17.25" hidden="1" customHeight="1">
      <c r="A23" s="85" t="str">
        <f>IF(NOT(ISNA(VLOOKUP(B23,'Database export'!B:L,1, FALSE))), "OK", "Not Found!")</f>
        <v>OK</v>
      </c>
      <c r="B23" s="82" t="str">
        <f t="shared" si="0"/>
        <v>[FS]_[DITS]_Capabilities</v>
      </c>
      <c r="C23" s="82" t="s">
        <v>96</v>
      </c>
      <c r="D23" s="89" t="str">
        <f>VLOOKUP(B23,'Database export'!B:L,11, FALSE)</f>
        <v>[DITS capabilities]</v>
      </c>
      <c r="E23" s="85" t="str">
        <f t="shared" si="1"/>
        <v>Internal</v>
      </c>
      <c r="F23" s="85" t="s">
        <v>44</v>
      </c>
      <c r="G23" s="85" t="s">
        <v>18</v>
      </c>
      <c r="H23" s="85" t="s">
        <v>44</v>
      </c>
      <c r="I23" s="90" t="s">
        <v>23</v>
      </c>
      <c r="J23" s="85" t="s">
        <v>18</v>
      </c>
      <c r="K23" s="85" t="s">
        <v>215</v>
      </c>
      <c r="L23" s="91" t="s">
        <v>187</v>
      </c>
      <c r="M23" s="87" t="s">
        <v>45</v>
      </c>
      <c r="N23" s="87" t="s">
        <v>46</v>
      </c>
      <c r="O23" s="119" t="s">
        <v>47</v>
      </c>
      <c r="P23" s="87" t="s">
        <v>58</v>
      </c>
      <c r="Q23" s="82" t="s">
        <v>224</v>
      </c>
      <c r="R23" s="111" t="s">
        <v>59</v>
      </c>
      <c r="S23" s="82" t="s">
        <v>231</v>
      </c>
      <c r="T23" s="88" t="s">
        <v>232</v>
      </c>
      <c r="U23" s="114" t="s">
        <v>132</v>
      </c>
      <c r="V23" s="82"/>
      <c r="W23" s="89" t="s">
        <v>49</v>
      </c>
      <c r="X23" s="82"/>
      <c r="Y23" s="93" t="s">
        <v>134</v>
      </c>
    </row>
    <row r="24" spans="1:25" hidden="1">
      <c r="A24" s="85" t="str">
        <f>IF(NOT(ISNA(VLOOKUP(B24,'Database export'!B:L,1, FALSE))), "OK", "Not Found!")</f>
        <v>OK</v>
      </c>
      <c r="B24" s="82" t="str">
        <f t="shared" si="0"/>
        <v>[FS]_[DITS]_Image_integrity_check_request_and_follow_up</v>
      </c>
      <c r="C24" s="82" t="s">
        <v>238</v>
      </c>
      <c r="D24" s="89" t="str">
        <f>VLOOKUP(B24,'Database export'!B:L,11, FALSE)</f>
        <v>[Integrity verification request, Integrity verification status]</v>
      </c>
      <c r="E24" s="85" t="str">
        <f t="shared" si="1"/>
        <v>Internal</v>
      </c>
      <c r="F24" s="85" t="s">
        <v>44</v>
      </c>
      <c r="G24" s="85" t="s">
        <v>18</v>
      </c>
      <c r="H24" s="85" t="s">
        <v>44</v>
      </c>
      <c r="I24" s="90" t="s">
        <v>23</v>
      </c>
      <c r="J24" s="85" t="s">
        <v>18</v>
      </c>
      <c r="K24" s="85" t="s">
        <v>215</v>
      </c>
      <c r="L24" s="91" t="s">
        <v>187</v>
      </c>
      <c r="M24" s="87" t="s">
        <v>45</v>
      </c>
      <c r="N24" s="87" t="s">
        <v>46</v>
      </c>
      <c r="O24" s="119" t="s">
        <v>47</v>
      </c>
      <c r="P24" s="87" t="s">
        <v>58</v>
      </c>
      <c r="Q24" s="82" t="s">
        <v>224</v>
      </c>
      <c r="R24" s="111" t="s">
        <v>59</v>
      </c>
      <c r="S24" s="82" t="s">
        <v>61</v>
      </c>
      <c r="T24" s="88"/>
      <c r="U24" s="114" t="s">
        <v>223</v>
      </c>
      <c r="V24" s="82"/>
      <c r="W24" s="82"/>
      <c r="X24" s="82"/>
      <c r="Y24" s="82"/>
    </row>
    <row r="25" spans="1:25" ht="29" hidden="1">
      <c r="A25" s="85" t="str">
        <f>IF(NOT(ISNA(VLOOKUP(B25,'Database export'!B:L,1, FALSE))), "OK", "Not Found!")</f>
        <v>OK</v>
      </c>
      <c r="B25" s="82" t="str">
        <f t="shared" si="0"/>
        <v>[FS]_[EPS]_Capabilities</v>
      </c>
      <c r="C25" s="82" t="s">
        <v>96</v>
      </c>
      <c r="D25" s="89" t="str">
        <f>VLOOKUP(B25,'Database export'!B:L,11, FALSE)</f>
        <v>[EPS domino capabilities]</v>
      </c>
      <c r="E25" s="85" t="str">
        <f t="shared" si="1"/>
        <v>Internal</v>
      </c>
      <c r="F25" s="85" t="s">
        <v>44</v>
      </c>
      <c r="G25" s="85" t="s">
        <v>18</v>
      </c>
      <c r="H25" s="85" t="s">
        <v>44</v>
      </c>
      <c r="I25" s="90" t="s">
        <v>21</v>
      </c>
      <c r="J25" s="85" t="s">
        <v>18</v>
      </c>
      <c r="K25" s="85" t="s">
        <v>215</v>
      </c>
      <c r="L25" s="91" t="s">
        <v>187</v>
      </c>
      <c r="M25" s="87" t="s">
        <v>45</v>
      </c>
      <c r="N25" s="87" t="s">
        <v>46</v>
      </c>
      <c r="O25" s="119" t="s">
        <v>47</v>
      </c>
      <c r="P25" s="87" t="s">
        <v>58</v>
      </c>
      <c r="Q25" s="82" t="s">
        <v>224</v>
      </c>
      <c r="R25" s="111" t="s">
        <v>59</v>
      </c>
      <c r="S25" s="82" t="s">
        <v>231</v>
      </c>
      <c r="T25" s="88" t="s">
        <v>232</v>
      </c>
      <c r="U25" s="114" t="s">
        <v>132</v>
      </c>
      <c r="V25" s="82"/>
      <c r="W25" s="89" t="s">
        <v>49</v>
      </c>
      <c r="X25" s="71"/>
      <c r="Y25" s="71"/>
    </row>
    <row r="26" spans="1:25" ht="29" hidden="1">
      <c r="A26" s="85" t="str">
        <f>IF(NOT(ISNA(VLOOKUP(B26,'Database export'!B:L,1, FALSE))), "OK", "Not Found!")</f>
        <v>OK</v>
      </c>
      <c r="B26" s="82" t="str">
        <f t="shared" si="0"/>
        <v>[FS]_[EPS]_Production_Request_and_follow-up</v>
      </c>
      <c r="C26" s="82" t="s">
        <v>174</v>
      </c>
      <c r="D26" s="89" t="str">
        <f>VLOOKUP(B26,'Database export'!B:L,11, FALSE)</f>
        <v>[Estimated workflow duration, Production status and follow-up, User request (production request)]</v>
      </c>
      <c r="E26" s="85" t="str">
        <f t="shared" si="1"/>
        <v>Internal</v>
      </c>
      <c r="F26" s="85" t="s">
        <v>44</v>
      </c>
      <c r="G26" s="85" t="s">
        <v>18</v>
      </c>
      <c r="H26" s="85" t="s">
        <v>44</v>
      </c>
      <c r="I26" s="90" t="s">
        <v>21</v>
      </c>
      <c r="J26" s="85" t="s">
        <v>18</v>
      </c>
      <c r="K26" s="85" t="s">
        <v>215</v>
      </c>
      <c r="L26" s="86" t="s">
        <v>124</v>
      </c>
      <c r="M26" s="87" t="s">
        <v>45</v>
      </c>
      <c r="N26" s="87" t="s">
        <v>46</v>
      </c>
      <c r="O26" s="119" t="s">
        <v>47</v>
      </c>
      <c r="P26" s="87" t="s">
        <v>58</v>
      </c>
      <c r="Q26" s="82" t="s">
        <v>224</v>
      </c>
      <c r="R26" s="111" t="s">
        <v>59</v>
      </c>
      <c r="S26" s="82" t="s">
        <v>61</v>
      </c>
      <c r="T26" s="88"/>
      <c r="U26" s="114" t="s">
        <v>128</v>
      </c>
      <c r="V26" s="82"/>
      <c r="W26" s="89" t="s">
        <v>49</v>
      </c>
      <c r="X26" s="106"/>
      <c r="Y26" s="106"/>
    </row>
    <row r="27" spans="1:25" ht="29" hidden="1">
      <c r="A27" s="85" t="str">
        <f>IF(NOT(ISNA(VLOOKUP(B27,'Database export'!B:L,1, FALSE))), "OK", "Not Found!")</f>
        <v>OK</v>
      </c>
      <c r="B27" s="82" t="str">
        <f t="shared" si="0"/>
        <v>[FS]_[INTS]_ProgR_Activation_Request</v>
      </c>
      <c r="C27" s="82" t="s">
        <v>8</v>
      </c>
      <c r="D27" s="89" t="str">
        <f>VLOOKUP(B27,'Database export'!B:L,11, FALSE)</f>
        <v>[Programming request, ProgR Activation, ProgR Activation, ProgR Activation, Production request]</v>
      </c>
      <c r="E27" s="85" t="str">
        <f t="shared" si="1"/>
        <v>Internal</v>
      </c>
      <c r="F27" s="85" t="s">
        <v>44</v>
      </c>
      <c r="G27" s="85" t="s">
        <v>18</v>
      </c>
      <c r="H27" s="85" t="s">
        <v>44</v>
      </c>
      <c r="I27" s="90" t="s">
        <v>154</v>
      </c>
      <c r="J27" s="98" t="s">
        <v>18</v>
      </c>
      <c r="K27" s="85" t="s">
        <v>188</v>
      </c>
      <c r="L27" s="82" t="s">
        <v>8</v>
      </c>
      <c r="M27" s="87" t="s">
        <v>45</v>
      </c>
      <c r="N27" s="99" t="s">
        <v>46</v>
      </c>
      <c r="O27" s="99" t="s">
        <v>47</v>
      </c>
      <c r="P27" s="87" t="s">
        <v>58</v>
      </c>
      <c r="Q27" s="82" t="s">
        <v>224</v>
      </c>
      <c r="R27" s="111" t="s">
        <v>59</v>
      </c>
      <c r="S27" s="89" t="s">
        <v>50</v>
      </c>
      <c r="T27" s="89" t="s">
        <v>233</v>
      </c>
      <c r="U27" s="115" t="s">
        <v>126</v>
      </c>
      <c r="V27" s="82"/>
      <c r="W27" s="89" t="s">
        <v>52</v>
      </c>
      <c r="X27" s="71"/>
      <c r="Y27" s="71"/>
    </row>
    <row r="28" spans="1:25" hidden="1">
      <c r="A28" s="85" t="str">
        <f>IF(NOT(ISNA(VLOOKUP(B28,'Database export'!B:L,1, FALSE))), "OK", "Not Found!")</f>
        <v>OK</v>
      </c>
      <c r="B28" s="82" t="str">
        <f t="shared" si="0"/>
        <v>[FS]_[INTS]_ProgR_Cancel_Request</v>
      </c>
      <c r="C28" s="82" t="s">
        <v>175</v>
      </c>
      <c r="D28" s="89" t="str">
        <f>VLOOKUP(B28,'Database export'!B:L,11, FALSE)</f>
        <v>[ProgR Cancellation]</v>
      </c>
      <c r="E28" s="85" t="str">
        <f t="shared" si="1"/>
        <v>Internal</v>
      </c>
      <c r="F28" s="85" t="s">
        <v>44</v>
      </c>
      <c r="G28" s="85" t="s">
        <v>18</v>
      </c>
      <c r="H28" s="85" t="s">
        <v>44</v>
      </c>
      <c r="I28" s="90" t="s">
        <v>154</v>
      </c>
      <c r="J28" s="85" t="s">
        <v>18</v>
      </c>
      <c r="K28" s="85" t="s">
        <v>188</v>
      </c>
      <c r="L28" s="82" t="s">
        <v>175</v>
      </c>
      <c r="M28" s="87" t="s">
        <v>45</v>
      </c>
      <c r="N28" s="99" t="s">
        <v>46</v>
      </c>
      <c r="O28" s="99" t="s">
        <v>47</v>
      </c>
      <c r="P28" s="87" t="s">
        <v>58</v>
      </c>
      <c r="Q28" s="82" t="s">
        <v>224</v>
      </c>
      <c r="R28" s="111" t="s">
        <v>59</v>
      </c>
      <c r="S28" s="82" t="s">
        <v>61</v>
      </c>
      <c r="T28" s="88"/>
      <c r="U28" s="114" t="s">
        <v>192</v>
      </c>
      <c r="V28" s="82"/>
      <c r="W28" s="89" t="s">
        <v>49</v>
      </c>
      <c r="X28" s="82"/>
      <c r="Y28" s="82"/>
    </row>
    <row r="29" spans="1:25" ht="43.5" hidden="1">
      <c r="A29" s="85" t="str">
        <f>IF(NOT(ISNA(VLOOKUP(B29,'Database export'!B:L,1, FALSE))), "OK", "Not Found!")</f>
        <v>OK</v>
      </c>
      <c r="B29" s="82" t="str">
        <f t="shared" si="0"/>
        <v>[FS]_[INTS]_ProgR_Consultation_Request</v>
      </c>
      <c r="C29" s="82" t="s">
        <v>105</v>
      </c>
      <c r="D29" s="89" t="str">
        <f>VLOOKUP(B29,'Database export'!B:L,11, FALSE)</f>
        <v>[request status &amp; Follow up, ProgR Follow-up request]</v>
      </c>
      <c r="E29" s="85" t="str">
        <f t="shared" si="1"/>
        <v>Internal</v>
      </c>
      <c r="F29" s="85" t="s">
        <v>44</v>
      </c>
      <c r="G29" s="85" t="s">
        <v>18</v>
      </c>
      <c r="H29" s="85" t="s">
        <v>44</v>
      </c>
      <c r="I29" s="90" t="s">
        <v>154</v>
      </c>
      <c r="J29" s="98" t="s">
        <v>18</v>
      </c>
      <c r="K29" s="85" t="s">
        <v>188</v>
      </c>
      <c r="L29" s="82" t="s">
        <v>105</v>
      </c>
      <c r="M29" s="87" t="s">
        <v>45</v>
      </c>
      <c r="N29" s="99" t="s">
        <v>46</v>
      </c>
      <c r="O29" s="99" t="s">
        <v>47</v>
      </c>
      <c r="P29" s="87" t="s">
        <v>58</v>
      </c>
      <c r="Q29" s="82" t="s">
        <v>224</v>
      </c>
      <c r="R29" s="111" t="s">
        <v>59</v>
      </c>
      <c r="S29" s="82" t="s">
        <v>61</v>
      </c>
      <c r="T29" s="88"/>
      <c r="U29" s="114" t="s">
        <v>127</v>
      </c>
      <c r="V29" s="82"/>
      <c r="W29" s="89" t="s">
        <v>49</v>
      </c>
      <c r="X29" s="71"/>
      <c r="Y29" s="71"/>
    </row>
    <row r="30" spans="1:25" hidden="1">
      <c r="A30" s="85" t="str">
        <f>IF(NOT(ISNA(VLOOKUP(B30,'Database export'!B:L,1, FALSE))), "OK", "Not Found!")</f>
        <v>OK</v>
      </c>
      <c r="B30" s="82" t="str">
        <f t="shared" si="0"/>
        <v>[FS]_[INTS]_ProgR_Update_Request</v>
      </c>
      <c r="C30" s="82" t="s">
        <v>103</v>
      </c>
      <c r="D30" s="89" t="str">
        <f>VLOOKUP(B30,'Database export'!B:L,11, FALSE)</f>
        <v>[ProgR Cancellation]</v>
      </c>
      <c r="E30" s="85" t="str">
        <f t="shared" si="1"/>
        <v>Internal</v>
      </c>
      <c r="F30" s="85" t="s">
        <v>44</v>
      </c>
      <c r="G30" s="85" t="s">
        <v>18</v>
      </c>
      <c r="H30" s="85" t="s">
        <v>44</v>
      </c>
      <c r="I30" s="90" t="s">
        <v>154</v>
      </c>
      <c r="J30" s="98" t="s">
        <v>18</v>
      </c>
      <c r="K30" s="85" t="s">
        <v>188</v>
      </c>
      <c r="L30" s="82" t="s">
        <v>103</v>
      </c>
      <c r="M30" s="87" t="s">
        <v>45</v>
      </c>
      <c r="N30" s="99" t="s">
        <v>46</v>
      </c>
      <c r="O30" s="99" t="s">
        <v>47</v>
      </c>
      <c r="P30" s="87" t="s">
        <v>58</v>
      </c>
      <c r="Q30" s="82" t="s">
        <v>224</v>
      </c>
      <c r="R30" s="111" t="s">
        <v>59</v>
      </c>
      <c r="S30" s="82" t="s">
        <v>61</v>
      </c>
      <c r="T30" s="88"/>
      <c r="U30" s="114" t="s">
        <v>194</v>
      </c>
      <c r="V30" s="82"/>
      <c r="W30" s="89" t="s">
        <v>49</v>
      </c>
      <c r="X30" s="82"/>
      <c r="Y30" s="82"/>
    </row>
    <row r="31" spans="1:25" ht="29" hidden="1">
      <c r="A31" s="85" t="str">
        <f>IF(NOT(ISNA(VLOOKUP(B31,'Database export'!B:L,1, FALSE))), "OK", "Not Found!")</f>
        <v>OK</v>
      </c>
      <c r="B31" s="82" t="str">
        <f t="shared" si="0"/>
        <v>[FS]_[KBDS]_Capabilities</v>
      </c>
      <c r="C31" s="82" t="s">
        <v>96</v>
      </c>
      <c r="D31" s="89" t="str">
        <f>VLOOKUP(B31,'Database export'!B:L,11, FALSE)</f>
        <v>[KBDS domino capabilities]</v>
      </c>
      <c r="E31" s="85" t="str">
        <f t="shared" si="1"/>
        <v>Internal</v>
      </c>
      <c r="F31" s="85" t="s">
        <v>44</v>
      </c>
      <c r="G31" s="85" t="s">
        <v>18</v>
      </c>
      <c r="H31" s="85" t="s">
        <v>44</v>
      </c>
      <c r="I31" s="90" t="s">
        <v>22</v>
      </c>
      <c r="J31" s="85" t="s">
        <v>18</v>
      </c>
      <c r="K31" s="85" t="s">
        <v>215</v>
      </c>
      <c r="L31" s="91" t="s">
        <v>187</v>
      </c>
      <c r="M31" s="87" t="s">
        <v>45</v>
      </c>
      <c r="N31" s="87" t="s">
        <v>46</v>
      </c>
      <c r="O31" s="119" t="s">
        <v>47</v>
      </c>
      <c r="P31" s="87" t="s">
        <v>58</v>
      </c>
      <c r="Q31" s="82" t="s">
        <v>224</v>
      </c>
      <c r="R31" s="111" t="s">
        <v>59</v>
      </c>
      <c r="S31" s="82" t="s">
        <v>231</v>
      </c>
      <c r="T31" s="88" t="s">
        <v>232</v>
      </c>
      <c r="U31" s="114" t="s">
        <v>132</v>
      </c>
      <c r="V31" s="82"/>
      <c r="W31" s="89" t="s">
        <v>49</v>
      </c>
      <c r="X31" s="71"/>
      <c r="Y31" s="71"/>
    </row>
    <row r="32" spans="1:25" ht="29" hidden="1">
      <c r="A32" s="85" t="str">
        <f>IF(NOT(ISNA(VLOOKUP(B32,'Database export'!B:L,1, FALSE))), "OK", "Not Found!")</f>
        <v>OK</v>
      </c>
      <c r="B32" s="82" t="str">
        <f t="shared" si="0"/>
        <v>[FS]_[KBDS]_Capabilities</v>
      </c>
      <c r="C32" s="82" t="s">
        <v>96</v>
      </c>
      <c r="D32" s="89" t="str">
        <f>VLOOKUP(B32,'Database export'!B:L,11, FALSE)</f>
        <v>[KBDS domino capabilities]</v>
      </c>
      <c r="E32" s="85" t="str">
        <f t="shared" si="1"/>
        <v>Internal</v>
      </c>
      <c r="F32" s="85" t="s">
        <v>44</v>
      </c>
      <c r="G32" s="85" t="s">
        <v>18</v>
      </c>
      <c r="H32" s="85" t="s">
        <v>44</v>
      </c>
      <c r="I32" s="90" t="s">
        <v>22</v>
      </c>
      <c r="J32" s="85" t="s">
        <v>18</v>
      </c>
      <c r="K32" s="85" t="s">
        <v>215</v>
      </c>
      <c r="L32" s="91" t="s">
        <v>187</v>
      </c>
      <c r="M32" s="87" t="s">
        <v>45</v>
      </c>
      <c r="N32" s="87" t="s">
        <v>46</v>
      </c>
      <c r="O32" s="119" t="s">
        <v>47</v>
      </c>
      <c r="P32" s="87" t="s">
        <v>58</v>
      </c>
      <c r="Q32" s="82" t="s">
        <v>224</v>
      </c>
      <c r="R32" s="111" t="s">
        <v>59</v>
      </c>
      <c r="S32" s="82" t="s">
        <v>231</v>
      </c>
      <c r="T32" s="88" t="s">
        <v>232</v>
      </c>
      <c r="U32" s="114" t="s">
        <v>131</v>
      </c>
      <c r="V32" s="82"/>
      <c r="W32" s="89" t="s">
        <v>49</v>
      </c>
      <c r="X32" s="82"/>
      <c r="Y32" s="82"/>
    </row>
    <row r="33" spans="1:25" hidden="1">
      <c r="A33" s="85" t="str">
        <f>IF(NOT(ISNA(VLOOKUP(B33,'Database export'!B:L,1, FALSE))), "OK", "Not Found!")</f>
        <v>OK</v>
      </c>
      <c r="B33" s="82" t="str">
        <f t="shared" si="0"/>
        <v>[FS]_[KBDS]_Event_Follow_up_Request</v>
      </c>
      <c r="C33" s="82" t="s">
        <v>176</v>
      </c>
      <c r="D33" s="89" t="str">
        <f>VLOOKUP(B33,'Database export'!B:L,11, FALSE)</f>
        <v>[Event follow up request, Event follow-up status update]</v>
      </c>
      <c r="E33" s="85" t="str">
        <f t="shared" si="1"/>
        <v>Internal</v>
      </c>
      <c r="F33" s="85" t="s">
        <v>44</v>
      </c>
      <c r="G33" s="85" t="s">
        <v>18</v>
      </c>
      <c r="H33" s="85" t="s">
        <v>44</v>
      </c>
      <c r="I33" s="90" t="s">
        <v>22</v>
      </c>
      <c r="J33" s="85" t="s">
        <v>18</v>
      </c>
      <c r="K33" s="85" t="s">
        <v>215</v>
      </c>
      <c r="L33" s="91" t="s">
        <v>187</v>
      </c>
      <c r="M33" s="87" t="s">
        <v>45</v>
      </c>
      <c r="N33" s="87" t="s">
        <v>46</v>
      </c>
      <c r="O33" s="119" t="s">
        <v>47</v>
      </c>
      <c r="P33" s="87" t="s">
        <v>58</v>
      </c>
      <c r="Q33" s="82" t="s">
        <v>224</v>
      </c>
      <c r="R33" s="111" t="s">
        <v>59</v>
      </c>
      <c r="S33" s="82" t="s">
        <v>61</v>
      </c>
      <c r="T33" s="88"/>
      <c r="U33" s="114" t="s">
        <v>130</v>
      </c>
      <c r="V33" s="82"/>
      <c r="W33" s="89" t="s">
        <v>52</v>
      </c>
      <c r="X33" s="71"/>
      <c r="Y33" s="71"/>
    </row>
    <row r="34" spans="1:25" ht="29" hidden="1">
      <c r="A34" s="85" t="str">
        <f>IF(NOT(ISNA(VLOOKUP(B34,'Database export'!B:L,1, FALSE))), "OK", "Not Found!")</f>
        <v>Not Found!</v>
      </c>
      <c r="B34" s="82" t="str">
        <f t="shared" si="0"/>
        <v>[FS]_[KBDS]_Mission_Reprogramming_Request</v>
      </c>
      <c r="C34" s="82" t="s">
        <v>177</v>
      </c>
      <c r="D34" s="89" t="e">
        <f>VLOOKUP(B34,'Database export'!B:L,11, FALSE)</f>
        <v>#N/A</v>
      </c>
      <c r="E34" s="85" t="str">
        <f t="shared" si="1"/>
        <v>Internal</v>
      </c>
      <c r="F34" s="85" t="s">
        <v>44</v>
      </c>
      <c r="G34" s="85" t="s">
        <v>18</v>
      </c>
      <c r="H34" s="85" t="s">
        <v>44</v>
      </c>
      <c r="I34" s="90" t="s">
        <v>22</v>
      </c>
      <c r="J34" s="85" t="s">
        <v>18</v>
      </c>
      <c r="K34" s="85" t="s">
        <v>188</v>
      </c>
      <c r="L34" s="82" t="s">
        <v>177</v>
      </c>
      <c r="M34" s="87" t="s">
        <v>45</v>
      </c>
      <c r="N34" s="99" t="s">
        <v>46</v>
      </c>
      <c r="O34" s="99" t="s">
        <v>47</v>
      </c>
      <c r="P34" s="87" t="s">
        <v>58</v>
      </c>
      <c r="Q34" s="82" t="s">
        <v>224</v>
      </c>
      <c r="R34" s="111" t="s">
        <v>59</v>
      </c>
      <c r="S34" s="82" t="s">
        <v>230</v>
      </c>
      <c r="T34" s="88"/>
      <c r="U34" s="114" t="s">
        <v>193</v>
      </c>
      <c r="V34" s="82"/>
      <c r="W34" s="82"/>
      <c r="X34" s="82"/>
      <c r="Y34" s="82"/>
    </row>
    <row r="35" spans="1:25" ht="29" hidden="1">
      <c r="A35" s="85" t="str">
        <f>IF(NOT(ISNA(VLOOKUP(B35,'Database export'!B:L,1, FALSE))), "OK", "Not Found!")</f>
        <v>OK</v>
      </c>
      <c r="B35" s="82" t="str">
        <f t="shared" si="0"/>
        <v>[FS]_[MPS]_ProgR_Activation_Request</v>
      </c>
      <c r="C35" s="82" t="s">
        <v>8</v>
      </c>
      <c r="D35" s="89" t="str">
        <f>VLOOKUP(B35,'Database export'!B:L,11, FALSE)</f>
        <v>[ProgR Activation, ProgR Activation]</v>
      </c>
      <c r="E35" s="85" t="str">
        <f t="shared" si="1"/>
        <v>Internal</v>
      </c>
      <c r="F35" s="85" t="s">
        <v>44</v>
      </c>
      <c r="G35" s="85" t="s">
        <v>18</v>
      </c>
      <c r="H35" s="85" t="s">
        <v>44</v>
      </c>
      <c r="I35" s="90" t="s">
        <v>139</v>
      </c>
      <c r="J35" s="98" t="s">
        <v>18</v>
      </c>
      <c r="K35" s="85" t="s">
        <v>188</v>
      </c>
      <c r="L35" s="82" t="s">
        <v>8</v>
      </c>
      <c r="M35" s="87" t="s">
        <v>45</v>
      </c>
      <c r="N35" s="99" t="s">
        <v>46</v>
      </c>
      <c r="O35" s="99" t="s">
        <v>47</v>
      </c>
      <c r="P35" s="87" t="s">
        <v>58</v>
      </c>
      <c r="Q35" s="82" t="s">
        <v>224</v>
      </c>
      <c r="R35" s="111" t="s">
        <v>59</v>
      </c>
      <c r="S35" s="89" t="s">
        <v>50</v>
      </c>
      <c r="T35" s="89" t="s">
        <v>233</v>
      </c>
      <c r="U35" s="115" t="s">
        <v>51</v>
      </c>
      <c r="V35" s="82"/>
      <c r="W35" s="89" t="s">
        <v>52</v>
      </c>
      <c r="X35" s="71"/>
      <c r="Y35" s="71"/>
    </row>
    <row r="36" spans="1:25" ht="43.5" hidden="1">
      <c r="A36" s="85" t="str">
        <f>IF(NOT(ISNA(VLOOKUP(B36,'Database export'!B:L,1, FALSE))), "OK", "Not Found!")</f>
        <v>OK</v>
      </c>
      <c r="B36" s="82" t="str">
        <f t="shared" si="0"/>
        <v>[FS]_[MPS]_ProgR_Analysis_Request</v>
      </c>
      <c r="C36" s="82" t="s">
        <v>5</v>
      </c>
      <c r="D36" s="89" t="str">
        <f>VLOOKUP(B36,'Database export'!B:L,11, FALSE)</f>
        <v>[ProgR for analysis, Intrinsic Analysis Results]</v>
      </c>
      <c r="E36" s="85" t="str">
        <f t="shared" si="1"/>
        <v>Internal</v>
      </c>
      <c r="F36" s="85" t="s">
        <v>44</v>
      </c>
      <c r="G36" s="85" t="s">
        <v>18</v>
      </c>
      <c r="H36" s="85" t="s">
        <v>44</v>
      </c>
      <c r="I36" s="90" t="s">
        <v>139</v>
      </c>
      <c r="J36" s="85" t="s">
        <v>18</v>
      </c>
      <c r="K36" s="85" t="s">
        <v>188</v>
      </c>
      <c r="L36" s="82" t="s">
        <v>5</v>
      </c>
      <c r="M36" s="87" t="s">
        <v>45</v>
      </c>
      <c r="N36" s="99" t="s">
        <v>46</v>
      </c>
      <c r="O36" s="99" t="s">
        <v>47</v>
      </c>
      <c r="P36" s="87" t="s">
        <v>58</v>
      </c>
      <c r="Q36" s="82" t="s">
        <v>224</v>
      </c>
      <c r="R36" s="111" t="s">
        <v>59</v>
      </c>
      <c r="S36" s="89" t="s">
        <v>50</v>
      </c>
      <c r="T36" s="88" t="s">
        <v>234</v>
      </c>
      <c r="U36" s="115" t="s">
        <v>48</v>
      </c>
      <c r="V36" s="82"/>
      <c r="W36" s="82"/>
      <c r="X36" s="82"/>
      <c r="Y36" s="82"/>
    </row>
    <row r="37" spans="1:25" hidden="1">
      <c r="A37" s="85" t="str">
        <f>IF(NOT(ISNA(VLOOKUP(B37,'Database export'!B:L,1, FALSE))), "OK", "Not Found!")</f>
        <v>OK</v>
      </c>
      <c r="B37" s="82" t="str">
        <f t="shared" si="0"/>
        <v>[FS]_[MPS]_ProgR_Cancel_Request</v>
      </c>
      <c r="C37" s="82" t="s">
        <v>175</v>
      </c>
      <c r="D37" s="89" t="str">
        <f>VLOOKUP(B37,'Database export'!B:L,11, FALSE)</f>
        <v>[ProgR Cancellation]</v>
      </c>
      <c r="E37" s="85" t="str">
        <f t="shared" si="1"/>
        <v>Internal</v>
      </c>
      <c r="F37" s="85" t="s">
        <v>44</v>
      </c>
      <c r="G37" s="85" t="s">
        <v>18</v>
      </c>
      <c r="H37" s="85" t="s">
        <v>44</v>
      </c>
      <c r="I37" s="90" t="s">
        <v>139</v>
      </c>
      <c r="J37" s="85" t="s">
        <v>18</v>
      </c>
      <c r="K37" s="85" t="s">
        <v>188</v>
      </c>
      <c r="L37" s="82" t="s">
        <v>175</v>
      </c>
      <c r="M37" s="87" t="s">
        <v>45</v>
      </c>
      <c r="N37" s="99" t="s">
        <v>46</v>
      </c>
      <c r="O37" s="99" t="s">
        <v>47</v>
      </c>
      <c r="P37" s="87" t="s">
        <v>58</v>
      </c>
      <c r="Q37" s="82" t="s">
        <v>224</v>
      </c>
      <c r="R37" s="111" t="s">
        <v>59</v>
      </c>
      <c r="S37" s="82" t="s">
        <v>61</v>
      </c>
      <c r="T37" s="88"/>
      <c r="U37" s="114" t="s">
        <v>192</v>
      </c>
      <c r="V37" s="82"/>
      <c r="W37" s="82"/>
      <c r="X37" s="71"/>
      <c r="Y37" s="71"/>
    </row>
    <row r="38" spans="1:25" ht="43.5" hidden="1">
      <c r="A38" s="85" t="str">
        <f>IF(NOT(ISNA(VLOOKUP(B38,'Database export'!B:L,1, FALSE))), "OK", "Not Found!")</f>
        <v>OK</v>
      </c>
      <c r="B38" s="82" t="str">
        <f t="shared" si="0"/>
        <v>[FS]_[MPS]_ProgR_Consultation_Request</v>
      </c>
      <c r="C38" s="82" t="s">
        <v>105</v>
      </c>
      <c r="D38" s="89" t="str">
        <f>VLOOKUP(B38,'Database export'!B:L,11, FALSE)</f>
        <v>[ProgR Follow-up Request, request status &amp; follow up]</v>
      </c>
      <c r="E38" s="85" t="str">
        <f t="shared" si="1"/>
        <v>Internal</v>
      </c>
      <c r="F38" s="85" t="s">
        <v>44</v>
      </c>
      <c r="G38" s="85" t="s">
        <v>18</v>
      </c>
      <c r="H38" s="85" t="s">
        <v>44</v>
      </c>
      <c r="I38" s="90" t="s">
        <v>139</v>
      </c>
      <c r="J38" s="85" t="s">
        <v>18</v>
      </c>
      <c r="K38" s="85" t="s">
        <v>188</v>
      </c>
      <c r="L38" s="82" t="s">
        <v>105</v>
      </c>
      <c r="M38" s="87" t="s">
        <v>45</v>
      </c>
      <c r="N38" s="99" t="s">
        <v>46</v>
      </c>
      <c r="O38" s="99" t="s">
        <v>47</v>
      </c>
      <c r="P38" s="87" t="s">
        <v>58</v>
      </c>
      <c r="Q38" s="82" t="s">
        <v>224</v>
      </c>
      <c r="R38" s="111" t="s">
        <v>59</v>
      </c>
      <c r="S38" s="82" t="s">
        <v>61</v>
      </c>
      <c r="T38" s="89"/>
      <c r="U38" s="115" t="s">
        <v>106</v>
      </c>
      <c r="V38" s="89"/>
      <c r="W38" s="89" t="s">
        <v>49</v>
      </c>
      <c r="X38" s="82"/>
      <c r="Y38" s="82" t="s">
        <v>65</v>
      </c>
    </row>
    <row r="39" spans="1:25" ht="29" hidden="1">
      <c r="A39" s="85" t="str">
        <f>IF(NOT(ISNA(VLOOKUP(B39,'Database export'!B:L,1, FALSE))), "OK", "Not Found!")</f>
        <v>OK</v>
      </c>
      <c r="B39" s="82" t="str">
        <f t="shared" si="0"/>
        <v>[FS]_[MPS]_ProgR_Update_Request</v>
      </c>
      <c r="C39" s="82" t="s">
        <v>103</v>
      </c>
      <c r="D39" s="89" t="str">
        <f>VLOOKUP(B39,'Database export'!B:L,11, FALSE)</f>
        <v>[ProgR Update]</v>
      </c>
      <c r="E39" s="85" t="str">
        <f t="shared" si="1"/>
        <v>Internal</v>
      </c>
      <c r="F39" s="85" t="s">
        <v>44</v>
      </c>
      <c r="G39" s="85" t="s">
        <v>18</v>
      </c>
      <c r="H39" s="85" t="s">
        <v>44</v>
      </c>
      <c r="I39" s="90" t="s">
        <v>139</v>
      </c>
      <c r="J39" s="85" t="s">
        <v>18</v>
      </c>
      <c r="K39" s="85" t="s">
        <v>188</v>
      </c>
      <c r="L39" s="82" t="s">
        <v>103</v>
      </c>
      <c r="M39" s="87" t="s">
        <v>45</v>
      </c>
      <c r="N39" s="99" t="s">
        <v>46</v>
      </c>
      <c r="O39" s="99" t="s">
        <v>47</v>
      </c>
      <c r="P39" s="87" t="s">
        <v>58</v>
      </c>
      <c r="Q39" s="82" t="s">
        <v>224</v>
      </c>
      <c r="R39" s="111" t="s">
        <v>59</v>
      </c>
      <c r="S39" s="89" t="s">
        <v>50</v>
      </c>
      <c r="T39" s="89"/>
      <c r="U39" s="115" t="s">
        <v>104</v>
      </c>
      <c r="V39" s="89"/>
      <c r="W39" s="89" t="s">
        <v>52</v>
      </c>
      <c r="X39" s="71"/>
      <c r="Y39" s="71"/>
    </row>
    <row r="40" spans="1:25" ht="29" hidden="1">
      <c r="A40" s="85" t="str">
        <f>IF(NOT(ISNA(VLOOKUP(B40,'Database export'!B:L,1, FALSE))), "OK", "Not Found!")</f>
        <v>OK</v>
      </c>
      <c r="B40" s="82" t="str">
        <f t="shared" si="0"/>
        <v>[FS]_[PPS]_Capabilities</v>
      </c>
      <c r="C40" s="82" t="s">
        <v>96</v>
      </c>
      <c r="D40" s="89" t="str">
        <f>VLOOKUP(B40,'Database export'!B:L,11, FALSE)</f>
        <v>[PPS domino capabilities]</v>
      </c>
      <c r="E40" s="85" t="str">
        <f t="shared" si="1"/>
        <v>Internal</v>
      </c>
      <c r="F40" s="85" t="s">
        <v>44</v>
      </c>
      <c r="G40" s="85" t="s">
        <v>18</v>
      </c>
      <c r="H40" s="85" t="s">
        <v>44</v>
      </c>
      <c r="I40" s="90" t="s">
        <v>19</v>
      </c>
      <c r="J40" s="85" t="s">
        <v>18</v>
      </c>
      <c r="K40" s="85" t="s">
        <v>215</v>
      </c>
      <c r="L40" s="91" t="s">
        <v>187</v>
      </c>
      <c r="M40" s="87" t="s">
        <v>45</v>
      </c>
      <c r="N40" s="87" t="s">
        <v>46</v>
      </c>
      <c r="O40" s="119" t="s">
        <v>47</v>
      </c>
      <c r="P40" s="87" t="s">
        <v>58</v>
      </c>
      <c r="Q40" s="82" t="s">
        <v>224</v>
      </c>
      <c r="R40" s="111" t="s">
        <v>59</v>
      </c>
      <c r="S40" s="82" t="s">
        <v>231</v>
      </c>
      <c r="T40" s="88" t="s">
        <v>232</v>
      </c>
      <c r="U40" s="114" t="s">
        <v>132</v>
      </c>
      <c r="V40" s="82"/>
      <c r="W40" s="89" t="s">
        <v>49</v>
      </c>
      <c r="X40" s="82"/>
      <c r="Y40" s="82" t="s">
        <v>65</v>
      </c>
    </row>
    <row r="41" spans="1:25" s="107" customFormat="1" ht="29" hidden="1">
      <c r="A41" s="85" t="str">
        <f>IF(NOT(ISNA(VLOOKUP(B41,'Database export'!B:L,1, FALSE))), "OK", "Not Found!")</f>
        <v>OK</v>
      </c>
      <c r="B41" s="82" t="str">
        <f t="shared" si="0"/>
        <v>[FS]_[PPS]_Production_Request_and_Follow_up</v>
      </c>
      <c r="C41" s="82" t="s">
        <v>172</v>
      </c>
      <c r="D41" s="89" t="str">
        <f>VLOOKUP(B41,'Database export'!B:L,11, FALSE)</f>
        <v>[User request (production request)]</v>
      </c>
      <c r="E41" s="85" t="str">
        <f t="shared" si="1"/>
        <v>Internal</v>
      </c>
      <c r="F41" s="85" t="s">
        <v>44</v>
      </c>
      <c r="G41" s="85" t="s">
        <v>18</v>
      </c>
      <c r="H41" s="85" t="s">
        <v>44</v>
      </c>
      <c r="I41" s="90" t="s">
        <v>19</v>
      </c>
      <c r="J41" s="85" t="s">
        <v>18</v>
      </c>
      <c r="K41" s="85" t="s">
        <v>215</v>
      </c>
      <c r="L41" s="86" t="s">
        <v>124</v>
      </c>
      <c r="M41" s="87" t="s">
        <v>45</v>
      </c>
      <c r="N41" s="87" t="s">
        <v>46</v>
      </c>
      <c r="O41" s="119" t="s">
        <v>47</v>
      </c>
      <c r="P41" s="87" t="s">
        <v>58</v>
      </c>
      <c r="Q41" s="82" t="s">
        <v>224</v>
      </c>
      <c r="R41" s="111" t="s">
        <v>59</v>
      </c>
      <c r="S41" s="82" t="s">
        <v>61</v>
      </c>
      <c r="T41" s="94" t="s">
        <v>136</v>
      </c>
      <c r="U41" s="114" t="s">
        <v>129</v>
      </c>
      <c r="V41" s="100" t="s">
        <v>133</v>
      </c>
      <c r="W41" s="89" t="s">
        <v>52</v>
      </c>
      <c r="X41" s="71"/>
      <c r="Y41" s="71"/>
    </row>
    <row r="42" spans="1:25" ht="43.5" hidden="1">
      <c r="A42" s="85" t="str">
        <f>IF(NOT(ISNA(VLOOKUP(B42,'Database export'!B:L,1, FALSE))), "OK", "Not Found!")</f>
        <v>OK</v>
      </c>
      <c r="B42" s="82" t="str">
        <f t="shared" si="0"/>
        <v>[FS]_[SCRMS]_Contact_Request</v>
      </c>
      <c r="C42" s="82" t="s">
        <v>150</v>
      </c>
      <c r="D42" s="89" t="str">
        <f>VLOOKUP(B42,'Database export'!B:L,11, FALSE)</f>
        <v>[Add. Contact Req. (ITM, AsSoonAsPossible), Contact booking status, Add. Contact Req. (TM/TC, AsLateAsPossible), Add. Contact Req. (ITM, AsSoonAsPossible &amp; TM/TC, AsLateAsPossible)]</v>
      </c>
      <c r="E42" s="85" t="str">
        <f t="shared" si="1"/>
        <v>Internal</v>
      </c>
      <c r="F42" s="85" t="s">
        <v>44</v>
      </c>
      <c r="G42" s="85" t="s">
        <v>18</v>
      </c>
      <c r="H42" s="85" t="s">
        <v>44</v>
      </c>
      <c r="I42" s="90" t="s">
        <v>107</v>
      </c>
      <c r="J42" s="85" t="s">
        <v>18</v>
      </c>
      <c r="K42" s="85" t="s">
        <v>188</v>
      </c>
      <c r="L42" s="82" t="s">
        <v>150</v>
      </c>
      <c r="M42" s="87" t="s">
        <v>45</v>
      </c>
      <c r="N42" s="87" t="s">
        <v>46</v>
      </c>
      <c r="O42" s="87" t="s">
        <v>189</v>
      </c>
      <c r="P42" s="87" t="s">
        <v>58</v>
      </c>
      <c r="Q42" s="82" t="s">
        <v>224</v>
      </c>
      <c r="R42" s="111" t="s">
        <v>190</v>
      </c>
      <c r="S42" s="82" t="s">
        <v>230</v>
      </c>
      <c r="T42" s="88"/>
      <c r="U42" s="114" t="s">
        <v>226</v>
      </c>
      <c r="V42" s="82"/>
      <c r="W42" s="82" t="s">
        <v>191</v>
      </c>
      <c r="X42" s="82"/>
      <c r="Y42" s="82" t="s">
        <v>65</v>
      </c>
    </row>
    <row r="43" spans="1:25" hidden="1">
      <c r="A43" s="85" t="str">
        <f>IF(NOT(ISNA(VLOOKUP(B43,'Database export'!B:L,1, FALSE))), "OK", "Not Found!")</f>
        <v>OK</v>
      </c>
      <c r="B43" s="82" t="str">
        <f t="shared" si="0"/>
        <v>[INTS]_[DITS]_INTS_Integrity_and_Traceability_Records</v>
      </c>
      <c r="C43" s="82" t="s">
        <v>313</v>
      </c>
      <c r="D43" s="89" t="str">
        <f>VLOOKUP(B43,'Database export'!B:L,11, FALSE)</f>
        <v>[]</v>
      </c>
      <c r="E43" s="85" t="str">
        <f t="shared" si="1"/>
        <v>Internal</v>
      </c>
      <c r="F43" s="85" t="s">
        <v>44</v>
      </c>
      <c r="G43" s="85" t="s">
        <v>154</v>
      </c>
      <c r="H43" s="85" t="s">
        <v>44</v>
      </c>
      <c r="I43" s="90" t="s">
        <v>23</v>
      </c>
      <c r="J43" s="85" t="s">
        <v>154</v>
      </c>
      <c r="K43" s="85" t="s">
        <v>188</v>
      </c>
      <c r="L43" s="86" t="s">
        <v>286</v>
      </c>
      <c r="M43" s="87" t="s">
        <v>45</v>
      </c>
      <c r="N43" s="87" t="s">
        <v>46</v>
      </c>
      <c r="O43" s="87" t="s">
        <v>189</v>
      </c>
      <c r="P43" s="87" t="s">
        <v>58</v>
      </c>
      <c r="Q43" s="82"/>
      <c r="R43" s="111"/>
      <c r="S43" s="82"/>
      <c r="T43" s="88"/>
      <c r="U43" s="114"/>
      <c r="V43" s="82"/>
      <c r="W43" s="82"/>
      <c r="X43" s="71"/>
      <c r="Y43" s="71"/>
    </row>
    <row r="44" spans="1:25" hidden="1">
      <c r="A44" s="85" t="str">
        <f>IF(NOT(ISNA(VLOOKUP(B44,'Database export'!B:L,1, FALSE))), "OK", "Not Found!")</f>
        <v>OK</v>
      </c>
      <c r="B44" s="82" t="str">
        <f t="shared" si="0"/>
        <v>[KBDS]_[DITS]_KBDS_Integrity_and_Traceability_Records</v>
      </c>
      <c r="C44" s="82" t="s">
        <v>312</v>
      </c>
      <c r="D44" s="89" t="str">
        <f>VLOOKUP(B44,'Database export'!B:L,11, FALSE)</f>
        <v>[Smart processing traceability info]</v>
      </c>
      <c r="E44" s="85" t="str">
        <f t="shared" si="1"/>
        <v>Internal</v>
      </c>
      <c r="F44" s="85" t="s">
        <v>44</v>
      </c>
      <c r="G44" s="85" t="s">
        <v>22</v>
      </c>
      <c r="H44" s="85" t="s">
        <v>44</v>
      </c>
      <c r="I44" s="90" t="s">
        <v>23</v>
      </c>
      <c r="J44" s="85" t="s">
        <v>22</v>
      </c>
      <c r="K44" s="85" t="s">
        <v>188</v>
      </c>
      <c r="L44" s="86" t="s">
        <v>286</v>
      </c>
      <c r="M44" s="87" t="s">
        <v>45</v>
      </c>
      <c r="N44" s="87" t="s">
        <v>46</v>
      </c>
      <c r="O44" s="87" t="s">
        <v>189</v>
      </c>
      <c r="P44" s="87" t="s">
        <v>58</v>
      </c>
      <c r="Q44" s="82"/>
      <c r="R44" s="111"/>
      <c r="S44" s="82"/>
      <c r="T44" s="88"/>
      <c r="U44" s="114"/>
      <c r="V44" s="82"/>
      <c r="W44" s="82"/>
      <c r="X44" s="82"/>
      <c r="Y44" s="82"/>
    </row>
    <row r="45" spans="1:25" ht="29" hidden="1">
      <c r="A45" s="85" t="str">
        <f>IF(NOT(ISNA(VLOOKUP(B45,'Database export'!B:L,1, FALSE))), "OK", "Not Found!")</f>
        <v>OK</v>
      </c>
      <c r="B45" s="82" t="str">
        <f t="shared" si="0"/>
        <v>[MPS]_[SCRMS]_Booked_Contacts</v>
      </c>
      <c r="C45" s="82" t="s">
        <v>145</v>
      </c>
      <c r="D45" s="89" t="str">
        <f>VLOOKUP(B45,'Database export'!B:L,11, FALSE)</f>
        <v>[TM/TC booked contacts, TM/TC and ITM booked contacts, ITM booked contacts]</v>
      </c>
      <c r="E45" s="85" t="str">
        <f t="shared" si="1"/>
        <v>Internal</v>
      </c>
      <c r="F45" s="85" t="s">
        <v>44</v>
      </c>
      <c r="G45" s="85" t="s">
        <v>139</v>
      </c>
      <c r="H45" s="85" t="s">
        <v>44</v>
      </c>
      <c r="I45" s="90" t="s">
        <v>107</v>
      </c>
      <c r="J45" s="85" t="s">
        <v>139</v>
      </c>
      <c r="K45" s="85" t="s">
        <v>188</v>
      </c>
      <c r="L45" s="82" t="s">
        <v>145</v>
      </c>
      <c r="M45" s="87" t="s">
        <v>45</v>
      </c>
      <c r="N45" s="87" t="s">
        <v>46</v>
      </c>
      <c r="O45" s="87" t="s">
        <v>189</v>
      </c>
      <c r="P45" s="87" t="s">
        <v>58</v>
      </c>
      <c r="Q45" s="82" t="s">
        <v>224</v>
      </c>
      <c r="R45" s="111" t="s">
        <v>59</v>
      </c>
      <c r="S45" s="82" t="s">
        <v>235</v>
      </c>
      <c r="T45" s="88"/>
      <c r="U45" s="114" t="s">
        <v>195</v>
      </c>
      <c r="V45" s="82"/>
      <c r="W45" s="82"/>
      <c r="X45" s="71"/>
      <c r="Y45" s="71"/>
    </row>
    <row r="46" spans="1:25" ht="29" hidden="1">
      <c r="A46" s="85" t="str">
        <f>IF(NOT(ISNA(VLOOKUP(B46,'Database export'!B:L,1, FALSE))), "OK", "Not Found!")</f>
        <v>OK</v>
      </c>
      <c r="B46" s="82" t="str">
        <f t="shared" si="0"/>
        <v>[MPS]_[SCRMS]_Manoeuver_Slots</v>
      </c>
      <c r="C46" s="82" t="s">
        <v>155</v>
      </c>
      <c r="D46" s="89" t="str">
        <f>VLOOKUP(B46,'Database export'!B:L,11, FALSE)</f>
        <v>[Manoeuvre slots]</v>
      </c>
      <c r="E46" s="85" t="str">
        <f t="shared" si="1"/>
        <v>Internal</v>
      </c>
      <c r="F46" s="85" t="s">
        <v>44</v>
      </c>
      <c r="G46" s="85" t="s">
        <v>139</v>
      </c>
      <c r="H46" s="85" t="s">
        <v>44</v>
      </c>
      <c r="I46" s="90" t="s">
        <v>107</v>
      </c>
      <c r="J46" s="85" t="s">
        <v>139</v>
      </c>
      <c r="K46" s="85" t="s">
        <v>188</v>
      </c>
      <c r="L46" s="82" t="s">
        <v>155</v>
      </c>
      <c r="M46" s="87" t="s">
        <v>45</v>
      </c>
      <c r="N46" s="87" t="s">
        <v>46</v>
      </c>
      <c r="O46" s="87" t="s">
        <v>189</v>
      </c>
      <c r="P46" s="87" t="s">
        <v>58</v>
      </c>
      <c r="Q46" s="82" t="s">
        <v>224</v>
      </c>
      <c r="R46" s="111" t="s">
        <v>59</v>
      </c>
      <c r="S46" s="82" t="s">
        <v>235</v>
      </c>
      <c r="T46" s="88"/>
      <c r="U46" s="114" t="s">
        <v>196</v>
      </c>
      <c r="V46" s="82"/>
      <c r="W46" s="82"/>
      <c r="X46" s="82"/>
      <c r="Y46" s="82" t="s">
        <v>65</v>
      </c>
    </row>
    <row r="47" spans="1:25" ht="43.5" hidden="1">
      <c r="A47" s="85" t="str">
        <f>IF(NOT(ISNA(VLOOKUP(B47,'Database export'!B:L,1, FALSE))), "OK", "Not Found!")</f>
        <v>OK</v>
      </c>
      <c r="B47" s="82" t="str">
        <f t="shared" si="0"/>
        <v>[MPS]_[SCRMS]_Unavailability_Slots</v>
      </c>
      <c r="C47" s="82" t="s">
        <v>165</v>
      </c>
      <c r="D47" s="89" t="str">
        <f>VLOOKUP(B47,'Database export'!B:L,11, FALSE)</f>
        <v>[Satellite unavailability slots]</v>
      </c>
      <c r="E47" s="85" t="str">
        <f t="shared" si="1"/>
        <v>Internal</v>
      </c>
      <c r="F47" s="85" t="s">
        <v>44</v>
      </c>
      <c r="G47" s="85" t="s">
        <v>139</v>
      </c>
      <c r="H47" s="85" t="s">
        <v>44</v>
      </c>
      <c r="I47" s="90" t="s">
        <v>107</v>
      </c>
      <c r="J47" s="85" t="s">
        <v>139</v>
      </c>
      <c r="K47" s="85" t="s">
        <v>188</v>
      </c>
      <c r="L47" s="82" t="s">
        <v>165</v>
      </c>
      <c r="M47" s="87" t="s">
        <v>45</v>
      </c>
      <c r="N47" s="87" t="s">
        <v>46</v>
      </c>
      <c r="O47" s="87" t="s">
        <v>189</v>
      </c>
      <c r="P47" s="87" t="s">
        <v>58</v>
      </c>
      <c r="Q47" s="82" t="s">
        <v>224</v>
      </c>
      <c r="R47" s="111" t="s">
        <v>59</v>
      </c>
      <c r="S47" s="82" t="s">
        <v>235</v>
      </c>
      <c r="T47" s="88"/>
      <c r="U47" s="114" t="s">
        <v>198</v>
      </c>
      <c r="V47" s="82"/>
      <c r="W47" s="82"/>
      <c r="X47" s="71"/>
      <c r="Y47" s="71"/>
    </row>
    <row r="48" spans="1:25" s="3" customFormat="1" hidden="1">
      <c r="A48" s="85" t="str">
        <f>IF(NOT(ISNA(VLOOKUP(B48,'Database export'!B:L,1, FALSE))), "OK", "Not Found!")</f>
        <v>OK</v>
      </c>
      <c r="B48" s="82" t="str">
        <f t="shared" si="0"/>
        <v>[OMS]_[ALL]_Alarms</v>
      </c>
      <c r="C48" s="82" t="s">
        <v>308</v>
      </c>
      <c r="D48" s="89" t="str">
        <f>VLOOKUP(B48,'Database export'!B:L,11, FALSE)</f>
        <v>[Alarms]</v>
      </c>
      <c r="E48" s="85" t="str">
        <f t="shared" si="1"/>
        <v>Internal</v>
      </c>
      <c r="F48" s="85" t="s">
        <v>44</v>
      </c>
      <c r="G48" s="85" t="s">
        <v>205</v>
      </c>
      <c r="H48" s="85" t="s">
        <v>44</v>
      </c>
      <c r="I48" s="90" t="s">
        <v>206</v>
      </c>
      <c r="J48" s="85" t="s">
        <v>205</v>
      </c>
      <c r="K48" s="85" t="s">
        <v>188</v>
      </c>
      <c r="L48" s="86" t="s">
        <v>229</v>
      </c>
      <c r="M48" s="87" t="s">
        <v>45</v>
      </c>
      <c r="N48" s="87" t="s">
        <v>46</v>
      </c>
      <c r="O48" s="87" t="s">
        <v>47</v>
      </c>
      <c r="P48" s="87" t="s">
        <v>58</v>
      </c>
      <c r="Q48" s="82"/>
      <c r="R48" s="111" t="s">
        <v>59</v>
      </c>
      <c r="S48" s="82" t="s">
        <v>207</v>
      </c>
      <c r="T48" s="88"/>
      <c r="U48" s="114" t="s">
        <v>208</v>
      </c>
      <c r="V48" s="82"/>
      <c r="W48" s="82" t="s">
        <v>49</v>
      </c>
      <c r="X48" s="82"/>
      <c r="Y48" s="82"/>
    </row>
    <row r="49" spans="1:25" s="3" customFormat="1" hidden="1">
      <c r="A49" s="85" t="str">
        <f>IF(NOT(ISNA(VLOOKUP(B49,'Database export'!B:L,1, FALSE))), "OK", "Not Found!")</f>
        <v>OK</v>
      </c>
      <c r="B49" s="82" t="str">
        <f t="shared" si="0"/>
        <v>[OMS]_[ALL]_Health_Status</v>
      </c>
      <c r="C49" s="82" t="s">
        <v>309</v>
      </c>
      <c r="D49" s="89" t="str">
        <f>VLOOKUP(B49,'Database export'!B:L,11, FALSE)</f>
        <v>[Health Status]</v>
      </c>
      <c r="E49" s="85" t="str">
        <f t="shared" si="1"/>
        <v>Internal</v>
      </c>
      <c r="F49" s="85" t="s">
        <v>44</v>
      </c>
      <c r="G49" s="85" t="s">
        <v>205</v>
      </c>
      <c r="H49" s="85" t="s">
        <v>44</v>
      </c>
      <c r="I49" s="90" t="s">
        <v>206</v>
      </c>
      <c r="J49" s="85" t="s">
        <v>205</v>
      </c>
      <c r="K49" s="85" t="s">
        <v>188</v>
      </c>
      <c r="L49" s="86" t="s">
        <v>181</v>
      </c>
      <c r="M49" s="87" t="s">
        <v>45</v>
      </c>
      <c r="N49" s="87" t="s">
        <v>46</v>
      </c>
      <c r="O49" s="87" t="s">
        <v>47</v>
      </c>
      <c r="P49" s="87" t="s">
        <v>58</v>
      </c>
      <c r="Q49" s="82"/>
      <c r="R49" s="111" t="s">
        <v>209</v>
      </c>
      <c r="S49" s="82" t="s">
        <v>210</v>
      </c>
      <c r="T49" s="88"/>
      <c r="U49" s="114" t="s">
        <v>211</v>
      </c>
      <c r="V49" s="82"/>
      <c r="W49" s="82" t="s">
        <v>49</v>
      </c>
      <c r="X49" s="71"/>
      <c r="Y49" s="71"/>
    </row>
    <row r="50" spans="1:25" s="3" customFormat="1" hidden="1">
      <c r="A50" s="85" t="str">
        <f>IF(NOT(ISNA(VLOOKUP(B50,'Database export'!B:L,1, FALSE))), "OK", "Not Found!")</f>
        <v>OK</v>
      </c>
      <c r="B50" s="82" t="str">
        <f t="shared" si="0"/>
        <v>[OMS]_[ALL]_Observables</v>
      </c>
      <c r="C50" s="82" t="s">
        <v>310</v>
      </c>
      <c r="D50" s="89" t="str">
        <f>VLOOKUP(B50,'Database export'!B:L,11, FALSE)</f>
        <v>[Observable]</v>
      </c>
      <c r="E50" s="85" t="str">
        <f t="shared" si="1"/>
        <v>Internal</v>
      </c>
      <c r="F50" s="85" t="s">
        <v>44</v>
      </c>
      <c r="G50" s="85" t="s">
        <v>205</v>
      </c>
      <c r="H50" s="85" t="s">
        <v>44</v>
      </c>
      <c r="I50" s="90" t="s">
        <v>206</v>
      </c>
      <c r="J50" s="85" t="s">
        <v>205</v>
      </c>
      <c r="K50" s="85" t="s">
        <v>188</v>
      </c>
      <c r="L50" s="86" t="s">
        <v>228</v>
      </c>
      <c r="M50" s="87" t="s">
        <v>45</v>
      </c>
      <c r="N50" s="87" t="s">
        <v>46</v>
      </c>
      <c r="O50" s="87" t="s">
        <v>47</v>
      </c>
      <c r="P50" s="87" t="s">
        <v>58</v>
      </c>
      <c r="Q50" s="82"/>
      <c r="R50" s="111" t="s">
        <v>59</v>
      </c>
      <c r="S50" s="82" t="s">
        <v>207</v>
      </c>
      <c r="T50" s="88" t="s">
        <v>212</v>
      </c>
      <c r="U50" s="114" t="s">
        <v>213</v>
      </c>
      <c r="V50" s="82"/>
      <c r="W50" s="82" t="s">
        <v>49</v>
      </c>
      <c r="X50" s="82"/>
      <c r="Y50" s="82"/>
    </row>
    <row r="51" spans="1:25" s="107" customFormat="1" hidden="1">
      <c r="A51" s="85" t="str">
        <f>IF(NOT(ISNA(VLOOKUP(B51,'Database export'!B:L,1, FALSE))), "OK", "Not Found!")</f>
        <v>OK</v>
      </c>
      <c r="B51" s="82" t="str">
        <f t="shared" si="0"/>
        <v>[PPS]_[ACS]_Reprocessing_product_retrieval</v>
      </c>
      <c r="C51" s="82" t="s">
        <v>330</v>
      </c>
      <c r="D51" s="89" t="str">
        <f>VLOOKUP(B51,'Database export'!B:L,11, FALSE)</f>
        <v>[L0 pivot format products]</v>
      </c>
      <c r="E51" s="85" t="str">
        <f t="shared" si="1"/>
        <v>Internal</v>
      </c>
      <c r="F51" s="85" t="s">
        <v>44</v>
      </c>
      <c r="G51" s="85" t="s">
        <v>19</v>
      </c>
      <c r="H51" s="85" t="s">
        <v>44</v>
      </c>
      <c r="I51" s="90" t="s">
        <v>20</v>
      </c>
      <c r="J51" s="85" t="s">
        <v>19</v>
      </c>
      <c r="K51" s="85" t="s">
        <v>215</v>
      </c>
      <c r="L51" s="126" t="s">
        <v>391</v>
      </c>
      <c r="M51" s="87" t="s">
        <v>45</v>
      </c>
      <c r="N51" s="127" t="s">
        <v>392</v>
      </c>
      <c r="O51" s="89" t="s">
        <v>47</v>
      </c>
      <c r="P51" s="82" t="s">
        <v>58</v>
      </c>
      <c r="Q51" s="82" t="s">
        <v>224</v>
      </c>
      <c r="R51" s="111" t="s">
        <v>59</v>
      </c>
      <c r="S51" s="82"/>
      <c r="T51" s="88"/>
      <c r="U51" s="114"/>
      <c r="V51" s="82"/>
      <c r="W51" s="82"/>
      <c r="X51" s="82"/>
      <c r="Y51" s="82"/>
    </row>
    <row r="52" spans="1:25" ht="25.5" hidden="1" customHeight="1">
      <c r="A52" s="85" t="str">
        <f>IF(NOT(ISNA(VLOOKUP(B52,'Database export'!B:L,1, FALSE))), "OK", "Not Found!")</f>
        <v>OK</v>
      </c>
      <c r="B52" s="82" t="str">
        <f t="shared" si="0"/>
        <v>[PPS]_[ADGS]_PPS_External_IAD</v>
      </c>
      <c r="C52" s="71" t="s">
        <v>279</v>
      </c>
      <c r="D52" s="89" t="str">
        <f>VLOOKUP(B52,'Database export'!B:L,11, FALSE)</f>
        <v>[Atmospheric data, Earth rotation and frame reference info, Ground weather forecast data]</v>
      </c>
      <c r="E52" s="85" t="str">
        <f t="shared" si="1"/>
        <v>Internal</v>
      </c>
      <c r="F52" s="85" t="s">
        <v>44</v>
      </c>
      <c r="G52" s="101" t="s">
        <v>19</v>
      </c>
      <c r="H52" s="85" t="s">
        <v>44</v>
      </c>
      <c r="I52" s="102" t="s">
        <v>66</v>
      </c>
      <c r="J52" s="101" t="s">
        <v>19</v>
      </c>
      <c r="K52" s="85" t="s">
        <v>215</v>
      </c>
      <c r="L52" s="91" t="s">
        <v>125</v>
      </c>
      <c r="M52" s="103" t="s">
        <v>45</v>
      </c>
      <c r="N52" s="103"/>
      <c r="O52" s="103" t="s">
        <v>57</v>
      </c>
      <c r="P52" s="103" t="s">
        <v>66</v>
      </c>
      <c r="Q52" s="104"/>
      <c r="R52" s="112"/>
      <c r="S52" s="95" t="s">
        <v>60</v>
      </c>
      <c r="T52" s="105" t="s">
        <v>246</v>
      </c>
      <c r="U52" s="116" t="s">
        <v>247</v>
      </c>
      <c r="V52" s="105" t="s">
        <v>138</v>
      </c>
      <c r="W52" s="105" t="s">
        <v>49</v>
      </c>
      <c r="X52" s="71"/>
      <c r="Y52" s="71"/>
    </row>
    <row r="53" spans="1:25" ht="29" hidden="1">
      <c r="A53" s="85" t="str">
        <f>IF(NOT(ISNA(VLOOKUP(B53,'Database export'!B:L,1, FALSE))), "OK", "Not Found!")</f>
        <v>OK</v>
      </c>
      <c r="B53" s="82" t="str">
        <f t="shared" si="0"/>
        <v>[PPS]_[DITS]_PPS_integrity_and_traceability_records</v>
      </c>
      <c r="C53" s="123" t="s">
        <v>264</v>
      </c>
      <c r="D53" s="89" t="str">
        <f>VLOOKUP(B53,'Database export'!B:L,11, FALSE)</f>
        <v>[PPS product(s) integrity info - Data hash code, Deciphering traceability info, L0 traceability info, L1 traceability info, L2 traceability info]</v>
      </c>
      <c r="E53" s="85" t="str">
        <f t="shared" si="1"/>
        <v>Internal</v>
      </c>
      <c r="F53" s="70" t="s">
        <v>44</v>
      </c>
      <c r="G53" s="70" t="s">
        <v>19</v>
      </c>
      <c r="H53" s="70" t="s">
        <v>44</v>
      </c>
      <c r="I53" s="70" t="s">
        <v>23</v>
      </c>
      <c r="J53" s="70" t="s">
        <v>19</v>
      </c>
      <c r="K53" s="85" t="s">
        <v>188</v>
      </c>
      <c r="L53" s="86" t="s">
        <v>286</v>
      </c>
      <c r="M53" s="87" t="s">
        <v>45</v>
      </c>
      <c r="N53" s="87" t="s">
        <v>46</v>
      </c>
      <c r="O53" s="87" t="s">
        <v>189</v>
      </c>
      <c r="P53" s="87" t="s">
        <v>58</v>
      </c>
      <c r="Q53" s="108"/>
      <c r="R53" s="124"/>
      <c r="S53" s="108"/>
      <c r="T53" s="69"/>
      <c r="U53" s="125"/>
      <c r="V53" s="108"/>
      <c r="W53" s="108"/>
      <c r="X53" s="108"/>
      <c r="Y53" s="108"/>
    </row>
    <row r="54" spans="1:25" ht="29" hidden="1">
      <c r="A54" s="85" t="str">
        <f>IF(NOT(ISNA(VLOOKUP(B54,'Database export'!B:L,1, FALSE))), "OK", "Not Found!")</f>
        <v>OK</v>
      </c>
      <c r="B54" s="82" t="str">
        <f t="shared" si="0"/>
        <v>[PPS]_[IQS]_PPS_Internal_IAD</v>
      </c>
      <c r="C54" s="95" t="s">
        <v>284</v>
      </c>
      <c r="D54" s="89" t="str">
        <f>VLOOKUP(B54,'Database export'!B:L,11, FALSE)</f>
        <v>[Data elevation models, Ground reference images]</v>
      </c>
      <c r="E54" s="85" t="str">
        <f t="shared" si="1"/>
        <v>Internal</v>
      </c>
      <c r="F54" s="96" t="s">
        <v>44</v>
      </c>
      <c r="G54" s="96" t="s">
        <v>19</v>
      </c>
      <c r="H54" s="96" t="s">
        <v>44</v>
      </c>
      <c r="I54" s="97" t="s">
        <v>122</v>
      </c>
      <c r="J54" s="96" t="s">
        <v>19</v>
      </c>
      <c r="K54" s="85" t="s">
        <v>215</v>
      </c>
      <c r="L54" s="91" t="s">
        <v>125</v>
      </c>
      <c r="M54" s="103" t="s">
        <v>45</v>
      </c>
      <c r="N54" s="103"/>
      <c r="O54" s="103" t="s">
        <v>57</v>
      </c>
      <c r="P54" s="103" t="s">
        <v>122</v>
      </c>
      <c r="Q54" s="95"/>
      <c r="R54" s="113"/>
      <c r="S54" s="95" t="s">
        <v>60</v>
      </c>
      <c r="T54" s="105" t="s">
        <v>135</v>
      </c>
      <c r="U54" s="116" t="s">
        <v>137</v>
      </c>
      <c r="V54" s="105" t="s">
        <v>138</v>
      </c>
      <c r="W54" s="105" t="s">
        <v>49</v>
      </c>
      <c r="X54" s="82"/>
      <c r="Y54" s="82"/>
    </row>
    <row r="55" spans="1:25" s="123" customFormat="1" ht="29" hidden="1">
      <c r="A55" s="85" t="str">
        <f>IF(NOT(ISNA(VLOOKUP(B55,'Database export'!B:L,1, FALSE))), "OK", "Not Found!")</f>
        <v>OK</v>
      </c>
      <c r="B55" s="82" t="str">
        <f t="shared" si="0"/>
        <v>[PPS]_[SCRMS]_Booked_Contacts</v>
      </c>
      <c r="C55" s="82" t="s">
        <v>145</v>
      </c>
      <c r="D55" s="89" t="str">
        <f>VLOOKUP(B55,'Database export'!B:L,11, FALSE)</f>
        <v>[ITM booked contacts]</v>
      </c>
      <c r="E55" s="85" t="str">
        <f t="shared" si="1"/>
        <v>Internal</v>
      </c>
      <c r="F55" s="85" t="s">
        <v>44</v>
      </c>
      <c r="G55" s="85" t="s">
        <v>19</v>
      </c>
      <c r="H55" s="85" t="s">
        <v>44</v>
      </c>
      <c r="I55" s="90" t="s">
        <v>107</v>
      </c>
      <c r="J55" s="85" t="s">
        <v>19</v>
      </c>
      <c r="K55" s="85" t="s">
        <v>188</v>
      </c>
      <c r="L55" s="82" t="s">
        <v>145</v>
      </c>
      <c r="M55" s="87" t="s">
        <v>45</v>
      </c>
      <c r="N55" s="87" t="s">
        <v>46</v>
      </c>
      <c r="O55" s="87" t="s">
        <v>189</v>
      </c>
      <c r="P55" s="87" t="s">
        <v>58</v>
      </c>
      <c r="Q55" s="82" t="s">
        <v>224</v>
      </c>
      <c r="R55" s="111" t="s">
        <v>59</v>
      </c>
      <c r="S55" s="82" t="s">
        <v>235</v>
      </c>
      <c r="T55" s="88"/>
      <c r="U55" s="114" t="s">
        <v>195</v>
      </c>
      <c r="V55" s="82"/>
      <c r="W55" s="82"/>
      <c r="X55" s="71"/>
      <c r="Y55" s="71"/>
    </row>
    <row r="56" spans="1:25" ht="29" hidden="1">
      <c r="A56" s="85" t="str">
        <f>IF(NOT(ISNA(VLOOKUP(B56,'Database export'!B:L,1, FALSE))), "OK", "Not Found!")</f>
        <v>OK</v>
      </c>
      <c r="B56" s="82" t="str">
        <f t="shared" si="0"/>
        <v>[SCRMS]_[FDS]_Manoeuver_Slots</v>
      </c>
      <c r="C56" s="82" t="s">
        <v>155</v>
      </c>
      <c r="D56" s="89" t="str">
        <f>VLOOKUP(B56,'Database export'!B:L,11, FALSE)</f>
        <v>[Manoeuvre slots (CAM), Manoeuvre slots (OCM)]</v>
      </c>
      <c r="E56" s="85" t="str">
        <f t="shared" si="1"/>
        <v>Internal</v>
      </c>
      <c r="F56" s="85" t="s">
        <v>44</v>
      </c>
      <c r="G56" s="85" t="s">
        <v>107</v>
      </c>
      <c r="H56" s="85" t="s">
        <v>44</v>
      </c>
      <c r="I56" s="90" t="s">
        <v>152</v>
      </c>
      <c r="J56" s="85" t="s">
        <v>107</v>
      </c>
      <c r="K56" s="85" t="s">
        <v>188</v>
      </c>
      <c r="L56" s="82" t="s">
        <v>155</v>
      </c>
      <c r="M56" s="82" t="s">
        <v>45</v>
      </c>
      <c r="N56" s="89" t="s">
        <v>46</v>
      </c>
      <c r="O56" s="89" t="s">
        <v>47</v>
      </c>
      <c r="P56" s="82" t="s">
        <v>58</v>
      </c>
      <c r="Q56" s="82" t="s">
        <v>224</v>
      </c>
      <c r="R56" s="111" t="s">
        <v>59</v>
      </c>
      <c r="S56" s="82" t="s">
        <v>235</v>
      </c>
      <c r="T56" s="88"/>
      <c r="U56" s="114" t="s">
        <v>196</v>
      </c>
      <c r="V56" s="82"/>
      <c r="W56" s="82"/>
      <c r="X56" s="82"/>
      <c r="Y56" s="82" t="s">
        <v>65</v>
      </c>
    </row>
    <row r="57" spans="1:25" ht="29" hidden="1">
      <c r="A57" s="85" t="str">
        <f>IF(NOT(ISNA(VLOOKUP(B57,'Database export'!B:L,1, FALSE))), "OK", "Not Found!")</f>
        <v>OK</v>
      </c>
      <c r="B57" s="82" t="str">
        <f t="shared" si="0"/>
        <v>[SCRMS]_[FDS]_Predicted_Orbits</v>
      </c>
      <c r="C57" s="82" t="s">
        <v>159</v>
      </c>
      <c r="D57" s="89" t="str">
        <f>VLOOKUP(B57,'Database export'!B:L,11, FALSE)</f>
        <v>[Predicted orbits, Predicted Orbits]</v>
      </c>
      <c r="E57" s="85" t="str">
        <f t="shared" si="1"/>
        <v>Internal</v>
      </c>
      <c r="F57" s="85" t="s">
        <v>44</v>
      </c>
      <c r="G57" s="85" t="s">
        <v>107</v>
      </c>
      <c r="H57" s="85" t="s">
        <v>44</v>
      </c>
      <c r="I57" s="90" t="s">
        <v>152</v>
      </c>
      <c r="J57" s="85" t="s">
        <v>107</v>
      </c>
      <c r="K57" s="85" t="s">
        <v>188</v>
      </c>
      <c r="L57" s="82" t="s">
        <v>159</v>
      </c>
      <c r="M57" s="82" t="s">
        <v>45</v>
      </c>
      <c r="N57" s="89" t="s">
        <v>46</v>
      </c>
      <c r="O57" s="89" t="s">
        <v>47</v>
      </c>
      <c r="P57" s="82" t="s">
        <v>58</v>
      </c>
      <c r="Q57" s="82" t="s">
        <v>224</v>
      </c>
      <c r="R57" s="111" t="s">
        <v>59</v>
      </c>
      <c r="S57" s="82" t="s">
        <v>235</v>
      </c>
      <c r="T57" s="88"/>
      <c r="U57" s="114" t="s">
        <v>197</v>
      </c>
      <c r="V57" s="82"/>
      <c r="W57" s="82"/>
      <c r="X57" s="82"/>
      <c r="Y57" s="82" t="s">
        <v>65</v>
      </c>
    </row>
    <row r="58" spans="1:25" s="3" customFormat="1" ht="58" hidden="1">
      <c r="A58" s="85" t="str">
        <f>IF(NOT(ISNA(VLOOKUP(B58,'Database export'!B:L,1, FALSE))), "OK", "Not Found!")</f>
        <v>OK</v>
      </c>
      <c r="B58" s="82" t="str">
        <f t="shared" si="0"/>
        <v>[MPS]_[SCRMS]_Mission_Polarisation_Plan</v>
      </c>
      <c r="C58" s="82" t="s">
        <v>348</v>
      </c>
      <c r="D58" s="89" t="str">
        <f>VLOOKUP(B58,'Database export'!B:L,11, FALSE)</f>
        <v>[Mission Polarisation Plan]</v>
      </c>
      <c r="E58" s="85" t="str">
        <f t="shared" si="1"/>
        <v>Internal</v>
      </c>
      <c r="F58" s="85" t="s">
        <v>44</v>
      </c>
      <c r="G58" s="85" t="s">
        <v>139</v>
      </c>
      <c r="H58" s="85" t="s">
        <v>44</v>
      </c>
      <c r="I58" s="90" t="s">
        <v>107</v>
      </c>
      <c r="J58" s="85" t="s">
        <v>139</v>
      </c>
      <c r="K58" s="85" t="s">
        <v>188</v>
      </c>
      <c r="L58" s="82" t="s">
        <v>158</v>
      </c>
      <c r="M58" s="82" t="s">
        <v>45</v>
      </c>
      <c r="N58" s="89" t="s">
        <v>46</v>
      </c>
      <c r="O58" s="89" t="s">
        <v>47</v>
      </c>
      <c r="P58" s="82" t="s">
        <v>58</v>
      </c>
      <c r="Q58" s="82" t="s">
        <v>224</v>
      </c>
      <c r="R58" s="111" t="s">
        <v>59</v>
      </c>
      <c r="S58" s="82" t="s">
        <v>235</v>
      </c>
      <c r="T58" s="88"/>
      <c r="U58" s="114" t="s">
        <v>199</v>
      </c>
      <c r="V58" s="82"/>
      <c r="W58" s="89" t="s">
        <v>49</v>
      </c>
      <c r="X58" s="82"/>
      <c r="Y58" s="82" t="s">
        <v>65</v>
      </c>
    </row>
    <row r="59" spans="1:25" ht="28" hidden="1" customHeight="1">
      <c r="A59" s="85" t="str">
        <f>IF(NOT(ISNA(VLOOKUP(B59,'Database export'!B:L,1, FALSE))), "OK", "Not Found!")</f>
        <v>OK</v>
      </c>
      <c r="B59" s="82" t="str">
        <f t="shared" si="0"/>
        <v>[SCRMS]_[SCMS]_Reference_orbits</v>
      </c>
      <c r="C59" s="82" t="s">
        <v>161</v>
      </c>
      <c r="D59" s="89" t="str">
        <f>VLOOKUP(B59,'Database export'!B:L,11, FALSE)</f>
        <v>[Reference orbits]</v>
      </c>
      <c r="E59" s="85" t="str">
        <f t="shared" si="1"/>
        <v>Internal</v>
      </c>
      <c r="F59" s="85" t="s">
        <v>44</v>
      </c>
      <c r="G59" s="85" t="s">
        <v>107</v>
      </c>
      <c r="H59" s="85" t="s">
        <v>44</v>
      </c>
      <c r="I59" s="90" t="s">
        <v>163</v>
      </c>
      <c r="J59" s="85" t="s">
        <v>107</v>
      </c>
      <c r="K59" s="85" t="s">
        <v>188</v>
      </c>
      <c r="L59" s="82" t="s">
        <v>161</v>
      </c>
      <c r="M59" s="82" t="s">
        <v>45</v>
      </c>
      <c r="N59" s="89" t="s">
        <v>46</v>
      </c>
      <c r="O59" s="89" t="s">
        <v>47</v>
      </c>
      <c r="P59" s="82" t="s">
        <v>58</v>
      </c>
      <c r="Q59" s="82" t="s">
        <v>224</v>
      </c>
      <c r="R59" s="111" t="s">
        <v>59</v>
      </c>
      <c r="S59" s="82" t="s">
        <v>231</v>
      </c>
      <c r="T59" s="88" t="s">
        <v>232</v>
      </c>
      <c r="U59" s="114" t="s">
        <v>225</v>
      </c>
      <c r="V59" s="82"/>
      <c r="W59" s="89" t="s">
        <v>49</v>
      </c>
      <c r="X59" s="71"/>
      <c r="Y59" s="71"/>
    </row>
    <row r="60" spans="1:25" ht="29" hidden="1">
      <c r="A60" s="85" t="str">
        <f>IF(NOT(ISNA(VLOOKUP(B60,'Database export'!B:L,1, FALSE))), "OK", "Not Found!")</f>
        <v>OK</v>
      </c>
      <c r="B60" s="82" t="str">
        <f t="shared" si="0"/>
        <v>[UAS]_[FS]_Capabilities</v>
      </c>
      <c r="C60" s="82" t="s">
        <v>96</v>
      </c>
      <c r="D60" s="89" t="str">
        <f>VLOOKUP(B60,'Database export'!B:L,11, FALSE)</f>
        <v>[System Capabilities]</v>
      </c>
      <c r="E60" s="85" t="str">
        <f t="shared" si="1"/>
        <v>Internal</v>
      </c>
      <c r="F60" s="85" t="s">
        <v>44</v>
      </c>
      <c r="G60" s="85" t="s">
        <v>108</v>
      </c>
      <c r="H60" s="85" t="s">
        <v>44</v>
      </c>
      <c r="I60" s="90" t="s">
        <v>18</v>
      </c>
      <c r="J60" s="85" t="s">
        <v>108</v>
      </c>
      <c r="K60" s="85" t="s">
        <v>215</v>
      </c>
      <c r="L60" s="91" t="s">
        <v>187</v>
      </c>
      <c r="M60" s="87" t="s">
        <v>45</v>
      </c>
      <c r="N60" s="87" t="s">
        <v>46</v>
      </c>
      <c r="O60" s="119" t="s">
        <v>47</v>
      </c>
      <c r="P60" s="87" t="s">
        <v>58</v>
      </c>
      <c r="Q60" s="82" t="s">
        <v>224</v>
      </c>
      <c r="R60" s="111" t="s">
        <v>59</v>
      </c>
      <c r="S60" s="82" t="s">
        <v>231</v>
      </c>
      <c r="T60" s="88" t="s">
        <v>232</v>
      </c>
      <c r="U60" s="114" t="s">
        <v>132</v>
      </c>
      <c r="V60" s="82"/>
      <c r="W60" s="89" t="s">
        <v>49</v>
      </c>
      <c r="X60" s="82"/>
      <c r="Y60" s="82"/>
    </row>
    <row r="61" spans="1:25" ht="43.5" hidden="1">
      <c r="A61" s="85" t="str">
        <f>IF(NOT(ISNA(VLOOKUP(B61,'Database export'!B:L,1, FALSE))), "OK", "Not Found!")</f>
        <v>OK</v>
      </c>
      <c r="B61" s="82" t="str">
        <f t="shared" si="0"/>
        <v>[UAS]_[FS]_Coverage_ProgR_Feasibility_Request</v>
      </c>
      <c r="C61" s="82" t="s">
        <v>110</v>
      </c>
      <c r="D61" s="89" t="str">
        <f>VLOOKUP(B61,'Database export'!B:L,11, FALSE)</f>
        <v>[Coverage progress expectation, Coverage ProgR feasibility]</v>
      </c>
      <c r="E61" s="85" t="str">
        <f t="shared" si="1"/>
        <v>Internal</v>
      </c>
      <c r="F61" s="85" t="s">
        <v>44</v>
      </c>
      <c r="G61" s="85" t="s">
        <v>108</v>
      </c>
      <c r="H61" s="85" t="s">
        <v>44</v>
      </c>
      <c r="I61" s="90" t="s">
        <v>18</v>
      </c>
      <c r="J61" s="85" t="s">
        <v>108</v>
      </c>
      <c r="K61" s="85" t="s">
        <v>188</v>
      </c>
      <c r="L61" s="82" t="s">
        <v>110</v>
      </c>
      <c r="M61" s="87" t="s">
        <v>45</v>
      </c>
      <c r="N61" s="99" t="s">
        <v>46</v>
      </c>
      <c r="O61" s="99" t="s">
        <v>47</v>
      </c>
      <c r="P61" s="87" t="s">
        <v>58</v>
      </c>
      <c r="Q61" s="82" t="s">
        <v>224</v>
      </c>
      <c r="R61" s="111" t="s">
        <v>59</v>
      </c>
      <c r="S61" s="89" t="s">
        <v>61</v>
      </c>
      <c r="T61" s="89" t="s">
        <v>236</v>
      </c>
      <c r="U61" s="115" t="s">
        <v>111</v>
      </c>
      <c r="V61" s="89"/>
      <c r="W61" s="89" t="s">
        <v>49</v>
      </c>
      <c r="X61" s="71"/>
      <c r="Y61" s="71"/>
    </row>
    <row r="62" spans="1:25" s="6" customFormat="1" ht="58" hidden="1">
      <c r="A62" s="85" t="str">
        <f>IF(NOT(ISNA(VLOOKUP(B62,'Database export'!B:L,1, FALSE))), "OK", "Not Found!")</f>
        <v>OK</v>
      </c>
      <c r="B62" s="82" t="str">
        <f t="shared" si="0"/>
        <v>[UAS]_[FS]_Coverage_ProgR_Manual_Reassessment</v>
      </c>
      <c r="C62" s="82" t="s">
        <v>184</v>
      </c>
      <c r="D62" s="89" t="str">
        <f>VLOOKUP(B62,'Database export'!B:L,11, FALSE)</f>
        <v>[Coverage Progress and Completion Reassessment, Coverage ProgR reassessment]</v>
      </c>
      <c r="E62" s="85" t="str">
        <f t="shared" si="1"/>
        <v>Internal</v>
      </c>
      <c r="F62" s="85" t="s">
        <v>44</v>
      </c>
      <c r="G62" s="85" t="s">
        <v>108</v>
      </c>
      <c r="H62" s="85" t="s">
        <v>44</v>
      </c>
      <c r="I62" s="90" t="s">
        <v>18</v>
      </c>
      <c r="J62" s="85" t="s">
        <v>108</v>
      </c>
      <c r="K62" s="85" t="s">
        <v>188</v>
      </c>
      <c r="L62" s="82" t="s">
        <v>184</v>
      </c>
      <c r="M62" s="87" t="s">
        <v>45</v>
      </c>
      <c r="N62" s="99" t="s">
        <v>46</v>
      </c>
      <c r="O62" s="99" t="s">
        <v>47</v>
      </c>
      <c r="P62" s="87" t="s">
        <v>58</v>
      </c>
      <c r="Q62" s="82" t="s">
        <v>224</v>
      </c>
      <c r="R62" s="111" t="s">
        <v>59</v>
      </c>
      <c r="S62" s="82" t="s">
        <v>61</v>
      </c>
      <c r="T62" s="88"/>
      <c r="U62" s="115" t="s">
        <v>216</v>
      </c>
      <c r="V62" s="82"/>
      <c r="W62" s="89" t="s">
        <v>49</v>
      </c>
      <c r="X62" s="82"/>
      <c r="Y62" s="82"/>
    </row>
    <row r="63" spans="1:25" s="6" customFormat="1" ht="29" hidden="1">
      <c r="A63" s="85" t="str">
        <f>IF(NOT(ISNA(VLOOKUP(B63,'Database export'!B:L,1, FALSE))), "OK", "Not Found!")</f>
        <v>OK</v>
      </c>
      <c r="B63" s="82" t="str">
        <f t="shared" si="0"/>
        <v>[UAS]_[FS]_ProgR_Analysis_Request</v>
      </c>
      <c r="C63" s="82" t="s">
        <v>5</v>
      </c>
      <c r="D63" s="89" t="str">
        <f>VLOOKUP(B63,'Database export'!B:L,11, FALSE)</f>
        <v>[ProgR for analysis, Intrinsic Analysis Results]</v>
      </c>
      <c r="E63" s="85" t="str">
        <f t="shared" si="1"/>
        <v>Internal</v>
      </c>
      <c r="F63" s="85" t="s">
        <v>44</v>
      </c>
      <c r="G63" s="85" t="s">
        <v>108</v>
      </c>
      <c r="H63" s="85" t="s">
        <v>44</v>
      </c>
      <c r="I63" s="90" t="s">
        <v>18</v>
      </c>
      <c r="J63" s="85" t="s">
        <v>108</v>
      </c>
      <c r="K63" s="85" t="s">
        <v>188</v>
      </c>
      <c r="L63" s="82" t="s">
        <v>5</v>
      </c>
      <c r="M63" s="87" t="s">
        <v>45</v>
      </c>
      <c r="N63" s="99" t="s">
        <v>46</v>
      </c>
      <c r="O63" s="99" t="s">
        <v>47</v>
      </c>
      <c r="P63" s="87" t="s">
        <v>58</v>
      </c>
      <c r="Q63" s="82" t="s">
        <v>224</v>
      </c>
      <c r="R63" s="111" t="s">
        <v>59</v>
      </c>
      <c r="S63" s="89" t="s">
        <v>61</v>
      </c>
      <c r="T63" s="89"/>
      <c r="U63" s="115" t="s">
        <v>109</v>
      </c>
      <c r="V63" s="82"/>
      <c r="W63" s="89" t="s">
        <v>49</v>
      </c>
      <c r="X63" s="71"/>
      <c r="Y63" s="71"/>
    </row>
    <row r="64" spans="1:25" s="6" customFormat="1" ht="43.5" hidden="1">
      <c r="A64" s="85" t="str">
        <f>IF(NOT(ISNA(VLOOKUP(B64,'Database export'!B:L,1, FALSE))), "OK", "Not Found!")</f>
        <v>OK</v>
      </c>
      <c r="B64" s="82" t="str">
        <f t="shared" si="0"/>
        <v>[UAS]_[FS]_Site_Monitoring_Allocation_Projection_Request</v>
      </c>
      <c r="C64" s="82" t="s">
        <v>185</v>
      </c>
      <c r="D64" s="89" t="str">
        <f>VLOOKUP(B64,'Database export'!B:L,11, FALSE)</f>
        <v>[allocation projection, User Request (programming parameters)]</v>
      </c>
      <c r="E64" s="85" t="str">
        <f t="shared" si="1"/>
        <v>Internal</v>
      </c>
      <c r="F64" s="85" t="s">
        <v>44</v>
      </c>
      <c r="G64" s="85" t="s">
        <v>108</v>
      </c>
      <c r="H64" s="85" t="s">
        <v>44</v>
      </c>
      <c r="I64" s="90" t="s">
        <v>18</v>
      </c>
      <c r="J64" s="85" t="s">
        <v>108</v>
      </c>
      <c r="K64" s="85" t="s">
        <v>188</v>
      </c>
      <c r="L64" s="82" t="s">
        <v>185</v>
      </c>
      <c r="M64" s="87" t="s">
        <v>45</v>
      </c>
      <c r="N64" s="87" t="s">
        <v>46</v>
      </c>
      <c r="O64" s="99" t="s">
        <v>47</v>
      </c>
      <c r="P64" s="87" t="s">
        <v>58</v>
      </c>
      <c r="Q64" s="82" t="s">
        <v>224</v>
      </c>
      <c r="R64" s="111" t="s">
        <v>59</v>
      </c>
      <c r="S64" s="89" t="s">
        <v>61</v>
      </c>
      <c r="T64" s="88"/>
      <c r="U64" s="114" t="s">
        <v>200</v>
      </c>
      <c r="V64" s="82"/>
      <c r="W64" s="89" t="s">
        <v>49</v>
      </c>
      <c r="X64" s="82"/>
      <c r="Y64" s="82"/>
    </row>
    <row r="65" spans="1:25" hidden="1">
      <c r="A65" s="85" t="str">
        <f>IF(NOT(ISNA(VLOOKUP(B65,'Database export'!B:L,1, FALSE))), "OK", "Not Found!")</f>
        <v>OK</v>
      </c>
      <c r="B65" s="82" t="str">
        <f t="shared" si="0"/>
        <v>[UAS]_[FS]_User_Request_Activation_Request</v>
      </c>
      <c r="C65" s="82" t="s">
        <v>168</v>
      </c>
      <c r="D65" s="89" t="str">
        <f>VLOOKUP(B65,'Database export'!B:L,11, FALSE)</f>
        <v>[]</v>
      </c>
      <c r="E65" s="85" t="str">
        <f t="shared" si="1"/>
        <v>Internal</v>
      </c>
      <c r="F65" s="85" t="s">
        <v>44</v>
      </c>
      <c r="G65" s="85" t="s">
        <v>108</v>
      </c>
      <c r="H65" s="85" t="s">
        <v>44</v>
      </c>
      <c r="I65" s="90" t="s">
        <v>18</v>
      </c>
      <c r="J65" s="85" t="s">
        <v>108</v>
      </c>
      <c r="K65" s="85" t="s">
        <v>188</v>
      </c>
      <c r="L65" s="82" t="s">
        <v>168</v>
      </c>
      <c r="M65" s="87" t="s">
        <v>45</v>
      </c>
      <c r="N65" s="87" t="s">
        <v>46</v>
      </c>
      <c r="O65" s="99" t="s">
        <v>47</v>
      </c>
      <c r="P65" s="87" t="s">
        <v>58</v>
      </c>
      <c r="Q65" s="82" t="s">
        <v>224</v>
      </c>
      <c r="R65" s="111" t="s">
        <v>59</v>
      </c>
      <c r="S65" s="89" t="s">
        <v>61</v>
      </c>
      <c r="T65" s="88"/>
      <c r="U65" s="118" t="s">
        <v>201</v>
      </c>
      <c r="V65" s="82"/>
      <c r="W65" s="89" t="s">
        <v>49</v>
      </c>
      <c r="X65" s="71"/>
      <c r="Y65" s="71"/>
    </row>
    <row r="66" spans="1:25" ht="43.5" hidden="1">
      <c r="A66" s="85" t="str">
        <f>IF(NOT(ISNA(VLOOKUP(B66,'Database export'!B:L,1, FALSE))), "OK", "Not Found!")</f>
        <v>OK</v>
      </c>
      <c r="B66" s="82" t="str">
        <f t="shared" ref="B66:B125" si="2">"["&amp;G66&amp;"]_["&amp;I66&amp;"]_"&amp;SUBSTITUTE(C66, " ", "_")</f>
        <v>[UAS]_[FS]_User_Request_Consultation_Request</v>
      </c>
      <c r="C66" s="82" t="s">
        <v>171</v>
      </c>
      <c r="D66" s="89" t="str">
        <f>VLOOKUP(B66,'Database export'!B:L,11, FALSE)</f>
        <v>[ProgR(s) characteristics (incl status and follow up information), User Request browsing criteria]</v>
      </c>
      <c r="E66" s="85" t="str">
        <f t="shared" ref="E66:E125" si="3">IF(F66=H66,"Internal","External")</f>
        <v>Internal</v>
      </c>
      <c r="F66" s="85" t="s">
        <v>44</v>
      </c>
      <c r="G66" s="85" t="s">
        <v>108</v>
      </c>
      <c r="H66" s="85" t="s">
        <v>44</v>
      </c>
      <c r="I66" s="90" t="s">
        <v>18</v>
      </c>
      <c r="J66" s="85" t="s">
        <v>108</v>
      </c>
      <c r="K66" s="85" t="s">
        <v>188</v>
      </c>
      <c r="L66" s="82" t="s">
        <v>171</v>
      </c>
      <c r="M66" s="87" t="s">
        <v>45</v>
      </c>
      <c r="N66" s="87" t="s">
        <v>46</v>
      </c>
      <c r="O66" s="99" t="s">
        <v>47</v>
      </c>
      <c r="P66" s="87" t="s">
        <v>58</v>
      </c>
      <c r="Q66" s="82" t="s">
        <v>224</v>
      </c>
      <c r="R66" s="111" t="s">
        <v>59</v>
      </c>
      <c r="S66" s="89" t="s">
        <v>61</v>
      </c>
      <c r="T66" s="88"/>
      <c r="U66" s="114" t="s">
        <v>202</v>
      </c>
      <c r="V66" s="82"/>
      <c r="W66" s="89" t="s">
        <v>49</v>
      </c>
      <c r="X66" s="82"/>
      <c r="Y66" s="82"/>
    </row>
    <row r="67" spans="1:25" ht="43.5" hidden="1">
      <c r="A67" s="85" t="str">
        <f>IF(NOT(ISNA(VLOOKUP(B67,'Database export'!B:L,1, FALSE))), "OK", "Not Found!")</f>
        <v>OK</v>
      </c>
      <c r="B67" s="82" t="str">
        <f t="shared" si="2"/>
        <v>[UAS]_[FS]_User_Request_Detailed_Consultation_Request</v>
      </c>
      <c r="C67" s="82" t="s">
        <v>186</v>
      </c>
      <c r="D67" s="89" t="str">
        <f>VLOOKUP(B67,'Database export'!B:L,11, FALSE)</f>
        <v>[User Request Detailed Charateristics, User Request ID]</v>
      </c>
      <c r="E67" s="85" t="str">
        <f t="shared" si="3"/>
        <v>Internal</v>
      </c>
      <c r="F67" s="85" t="s">
        <v>44</v>
      </c>
      <c r="G67" s="85" t="s">
        <v>108</v>
      </c>
      <c r="H67" s="85" t="s">
        <v>44</v>
      </c>
      <c r="I67" s="90" t="s">
        <v>18</v>
      </c>
      <c r="J67" s="85" t="s">
        <v>108</v>
      </c>
      <c r="K67" s="85" t="s">
        <v>188</v>
      </c>
      <c r="L67" s="82" t="s">
        <v>186</v>
      </c>
      <c r="M67" s="87" t="s">
        <v>45</v>
      </c>
      <c r="N67" s="87" t="s">
        <v>46</v>
      </c>
      <c r="O67" s="99" t="s">
        <v>47</v>
      </c>
      <c r="P67" s="87" t="s">
        <v>58</v>
      </c>
      <c r="Q67" s="82" t="s">
        <v>224</v>
      </c>
      <c r="R67" s="111" t="s">
        <v>59</v>
      </c>
      <c r="S67" s="89" t="s">
        <v>61</v>
      </c>
      <c r="T67" s="88"/>
      <c r="U67" s="114" t="s">
        <v>203</v>
      </c>
      <c r="V67" s="82"/>
      <c r="W67" s="89" t="s">
        <v>49</v>
      </c>
      <c r="X67" s="71"/>
      <c r="Y67" s="71"/>
    </row>
    <row r="68" spans="1:25" hidden="1">
      <c r="A68" s="85" t="str">
        <f>IF(NOT(ISNA(VLOOKUP(B68,'Database export'!B:L,1, FALSE))), "OK", "Not Found!")</f>
        <v>OK</v>
      </c>
      <c r="B68" s="82" t="str">
        <f t="shared" si="2"/>
        <v>[UAS]_[FS]_User_Request_Update_Request</v>
      </c>
      <c r="C68" s="82" t="s">
        <v>170</v>
      </c>
      <c r="D68" s="89" t="str">
        <f>VLOOKUP(B68,'Database export'!B:L,11, FALSE)</f>
        <v>[]</v>
      </c>
      <c r="E68" s="85" t="str">
        <f t="shared" si="3"/>
        <v>Internal</v>
      </c>
      <c r="F68" s="85" t="s">
        <v>44</v>
      </c>
      <c r="G68" s="85" t="s">
        <v>108</v>
      </c>
      <c r="H68" s="85" t="s">
        <v>44</v>
      </c>
      <c r="I68" s="90" t="s">
        <v>18</v>
      </c>
      <c r="J68" s="85" t="s">
        <v>108</v>
      </c>
      <c r="K68" s="85" t="s">
        <v>188</v>
      </c>
      <c r="L68" s="82" t="s">
        <v>170</v>
      </c>
      <c r="M68" s="87" t="s">
        <v>45</v>
      </c>
      <c r="N68" s="87" t="s">
        <v>46</v>
      </c>
      <c r="O68" s="99" t="s">
        <v>47</v>
      </c>
      <c r="P68" s="87" t="s">
        <v>58</v>
      </c>
      <c r="Q68" s="82" t="s">
        <v>224</v>
      </c>
      <c r="R68" s="111" t="s">
        <v>59</v>
      </c>
      <c r="S68" s="89" t="s">
        <v>61</v>
      </c>
      <c r="T68" s="88"/>
      <c r="U68" s="114" t="s">
        <v>204</v>
      </c>
      <c r="V68" s="82"/>
      <c r="W68" s="89" t="s">
        <v>49</v>
      </c>
      <c r="X68" s="82"/>
      <c r="Y68" s="82"/>
    </row>
    <row r="69" spans="1:25" hidden="1">
      <c r="A69" s="85" t="str">
        <f>IF(NOT(ISNA(VLOOKUP(B69,'Database export'!B:L,1, FALSE))), "OK", "Not Found!")</f>
        <v>OK</v>
      </c>
      <c r="B69" s="82" t="str">
        <f t="shared" si="2"/>
        <v>[FS]_[DITS]_Image_signature_request_and_follow-up</v>
      </c>
      <c r="C69" s="82" t="s">
        <v>265</v>
      </c>
      <c r="D69" s="89" t="str">
        <f>VLOOKUP(B69,'Database export'!B:L,11, FALSE)</f>
        <v>[Image signature progress status, Image signature request]</v>
      </c>
      <c r="E69" s="85" t="str">
        <f t="shared" si="3"/>
        <v>Internal</v>
      </c>
      <c r="F69" s="85" t="s">
        <v>44</v>
      </c>
      <c r="G69" s="85" t="s">
        <v>18</v>
      </c>
      <c r="H69" s="85" t="s">
        <v>44</v>
      </c>
      <c r="I69" s="90" t="s">
        <v>23</v>
      </c>
      <c r="J69" s="85" t="s">
        <v>18</v>
      </c>
      <c r="K69" s="85" t="s">
        <v>215</v>
      </c>
      <c r="L69" s="91" t="s">
        <v>187</v>
      </c>
      <c r="M69" s="87" t="s">
        <v>45</v>
      </c>
      <c r="N69" s="87" t="s">
        <v>46</v>
      </c>
      <c r="O69" s="99" t="s">
        <v>47</v>
      </c>
      <c r="P69" s="87" t="s">
        <v>58</v>
      </c>
      <c r="Q69" s="82"/>
      <c r="R69" s="111"/>
      <c r="S69" s="89"/>
      <c r="T69" s="88"/>
      <c r="U69" s="114"/>
      <c r="V69" s="82"/>
      <c r="W69" s="89"/>
      <c r="X69" s="82"/>
      <c r="Y69" s="82"/>
    </row>
    <row r="70" spans="1:25" ht="29" hidden="1">
      <c r="A70" s="85" t="str">
        <f>IF(NOT(ISNA(VLOOKUP(B70,'Database export'!B:L,1, FALSE))), "OK", "Not Found!")</f>
        <v>OK</v>
      </c>
      <c r="B70" s="82" t="str">
        <f t="shared" si="2"/>
        <v>[APS]_[ADGS]_APS_External_IAD</v>
      </c>
      <c r="C70" s="71" t="s">
        <v>282</v>
      </c>
      <c r="D70" s="89" t="str">
        <f>VLOOKUP(B70,'Database export'!B:L,11, FALSE)</f>
        <v>[Ground weather forecast data]</v>
      </c>
      <c r="E70" s="85" t="str">
        <f t="shared" si="3"/>
        <v>Internal</v>
      </c>
      <c r="F70" s="85" t="s">
        <v>44</v>
      </c>
      <c r="G70" s="101" t="s">
        <v>115</v>
      </c>
      <c r="H70" s="85" t="s">
        <v>44</v>
      </c>
      <c r="I70" s="102" t="s">
        <v>66</v>
      </c>
      <c r="J70" s="101" t="s">
        <v>115</v>
      </c>
      <c r="K70" s="85" t="s">
        <v>215</v>
      </c>
      <c r="L70" s="91" t="s">
        <v>125</v>
      </c>
      <c r="M70" s="103" t="s">
        <v>45</v>
      </c>
      <c r="N70" s="103"/>
      <c r="O70" s="103" t="s">
        <v>57</v>
      </c>
      <c r="P70" s="103" t="s">
        <v>66</v>
      </c>
      <c r="Q70" s="95"/>
      <c r="R70" s="113"/>
      <c r="S70" s="95" t="s">
        <v>60</v>
      </c>
      <c r="T70" s="105" t="s">
        <v>135</v>
      </c>
      <c r="U70" s="116" t="s">
        <v>247</v>
      </c>
      <c r="V70" s="105" t="s">
        <v>138</v>
      </c>
      <c r="W70" s="105" t="s">
        <v>49</v>
      </c>
      <c r="X70" s="82"/>
      <c r="Y70" s="82"/>
    </row>
    <row r="71" spans="1:25" s="6" customFormat="1" ht="29" hidden="1">
      <c r="A71" s="85" t="str">
        <f>IF(NOT(ISNA(VLOOKUP(B71,'Database export'!B:L,1, FALSE))), "OK", "Not Found!")</f>
        <v>OK</v>
      </c>
      <c r="B71" s="82" t="str">
        <f t="shared" si="2"/>
        <v>[APS]_[IQS]_APS_Internal_IAD</v>
      </c>
      <c r="C71" s="71" t="s">
        <v>285</v>
      </c>
      <c r="D71" s="89" t="str">
        <f>VLOOKUP(B71,'Database export'!B:L,11, FALSE)</f>
        <v>[Data elevation models, Ground reference images, Ground image processing parameters]</v>
      </c>
      <c r="E71" s="85" t="str">
        <f t="shared" si="3"/>
        <v>Internal</v>
      </c>
      <c r="F71" s="85" t="s">
        <v>44</v>
      </c>
      <c r="G71" s="101" t="s">
        <v>115</v>
      </c>
      <c r="H71" s="85" t="s">
        <v>44</v>
      </c>
      <c r="I71" s="102" t="s">
        <v>122</v>
      </c>
      <c r="J71" s="101" t="s">
        <v>115</v>
      </c>
      <c r="K71" s="85" t="s">
        <v>215</v>
      </c>
      <c r="L71" s="91" t="s">
        <v>125</v>
      </c>
      <c r="M71" s="103" t="s">
        <v>45</v>
      </c>
      <c r="N71" s="103"/>
      <c r="O71" s="103" t="s">
        <v>57</v>
      </c>
      <c r="P71" s="103" t="s">
        <v>122</v>
      </c>
      <c r="Q71" s="95"/>
      <c r="R71" s="113"/>
      <c r="S71" s="95" t="s">
        <v>60</v>
      </c>
      <c r="T71" s="105" t="s">
        <v>135</v>
      </c>
      <c r="U71" s="116" t="s">
        <v>137</v>
      </c>
      <c r="V71" s="105" t="s">
        <v>138</v>
      </c>
      <c r="W71" s="105" t="s">
        <v>49</v>
      </c>
      <c r="X71" s="82"/>
      <c r="Y71" s="82"/>
    </row>
    <row r="72" spans="1:25" hidden="1">
      <c r="A72" s="85" t="str">
        <f>IF(NOT(ISNA(VLOOKUP(B72,'Database export'!B:L,1, FALSE))), "OK", "Not Found!")</f>
        <v>OK</v>
      </c>
      <c r="B72" s="82" t="str">
        <f t="shared" si="2"/>
        <v>[PPS]_[GSTA]_Raw_telemetry</v>
      </c>
      <c r="C72" s="82" t="s">
        <v>276</v>
      </c>
      <c r="D72" s="89" t="str">
        <f>VLOOKUP(B72,'Database export'!B:L,11, FALSE)</f>
        <v>[Raw telemetry]</v>
      </c>
      <c r="E72" s="85" t="str">
        <f t="shared" si="3"/>
        <v>External</v>
      </c>
      <c r="F72" s="85" t="s">
        <v>44</v>
      </c>
      <c r="G72" s="102" t="s">
        <v>19</v>
      </c>
      <c r="H72" s="85" t="s">
        <v>277</v>
      </c>
      <c r="I72" s="102" t="s">
        <v>319</v>
      </c>
      <c r="J72" s="101" t="s">
        <v>19</v>
      </c>
      <c r="K72" s="85" t="s">
        <v>215</v>
      </c>
      <c r="L72" s="126" t="s">
        <v>288</v>
      </c>
      <c r="M72" s="103" t="s">
        <v>45</v>
      </c>
      <c r="N72" s="127"/>
      <c r="O72" s="103" t="s">
        <v>57</v>
      </c>
      <c r="P72" s="127" t="s">
        <v>44</v>
      </c>
      <c r="Q72" s="71"/>
      <c r="R72" s="71"/>
      <c r="S72" s="71"/>
      <c r="T72" s="128"/>
      <c r="U72" s="128"/>
      <c r="V72" s="71"/>
      <c r="W72" s="71"/>
      <c r="X72" s="71"/>
      <c r="Y72" s="71"/>
    </row>
    <row r="73" spans="1:25" ht="43.5" hidden="1">
      <c r="A73" s="85" t="str">
        <f>IF(NOT(ISNA(VLOOKUP(B73,'Database export'!B:L,1, FALSE))), "OK", "Not Found!")</f>
        <v>OK</v>
      </c>
      <c r="B73" s="82" t="str">
        <f t="shared" si="2"/>
        <v>[SCRMS]_[GSAAS]_Booking_Request</v>
      </c>
      <c r="C73" s="71" t="s">
        <v>267</v>
      </c>
      <c r="D73" s="89" t="str">
        <f>VLOOKUP(B73,'Database export'!B:L,11, FALSE)</f>
        <v>[Booking status, Contact to book]</v>
      </c>
      <c r="E73" s="85" t="str">
        <f t="shared" si="3"/>
        <v>External</v>
      </c>
      <c r="F73" s="85" t="s">
        <v>44</v>
      </c>
      <c r="G73" s="85" t="s">
        <v>107</v>
      </c>
      <c r="H73" s="101" t="s">
        <v>268</v>
      </c>
      <c r="I73" s="102" t="s">
        <v>318</v>
      </c>
      <c r="J73" s="85" t="s">
        <v>107</v>
      </c>
      <c r="K73" s="85" t="s">
        <v>188</v>
      </c>
      <c r="L73" s="71" t="s">
        <v>267</v>
      </c>
      <c r="M73" s="82" t="s">
        <v>45</v>
      </c>
      <c r="N73" s="89" t="s">
        <v>46</v>
      </c>
      <c r="O73" s="89" t="s">
        <v>47</v>
      </c>
      <c r="P73" s="82" t="s">
        <v>58</v>
      </c>
      <c r="Q73" s="82" t="s">
        <v>224</v>
      </c>
      <c r="R73" s="111" t="s">
        <v>59</v>
      </c>
      <c r="S73" s="89" t="s">
        <v>61</v>
      </c>
      <c r="T73" s="88" t="s">
        <v>289</v>
      </c>
      <c r="U73" s="114" t="s">
        <v>290</v>
      </c>
      <c r="V73" s="82"/>
      <c r="W73" s="89" t="s">
        <v>49</v>
      </c>
      <c r="X73" s="71"/>
      <c r="Y73" s="71"/>
    </row>
    <row r="74" spans="1:25" ht="29" hidden="1">
      <c r="A74" s="85" t="str">
        <f>IF(NOT(ISNA(VLOOKUP(B74,'Database export'!B:L,1, FALSE))), "OK", "Not Found!")</f>
        <v>OK</v>
      </c>
      <c r="B74" s="82" t="str">
        <f t="shared" si="2"/>
        <v>[SCRMS]_[GSAAS]_Booking_Cancellation</v>
      </c>
      <c r="C74" s="71" t="s">
        <v>270</v>
      </c>
      <c r="D74" s="89" t="str">
        <f>VLOOKUP(B74,'Database export'!B:L,11, FALSE)</f>
        <v>[Booking cancellation]</v>
      </c>
      <c r="E74" s="85" t="str">
        <f t="shared" si="3"/>
        <v>External</v>
      </c>
      <c r="F74" s="85" t="s">
        <v>44</v>
      </c>
      <c r="G74" s="85" t="s">
        <v>107</v>
      </c>
      <c r="H74" s="101" t="s">
        <v>268</v>
      </c>
      <c r="I74" s="102" t="s">
        <v>318</v>
      </c>
      <c r="J74" s="85" t="s">
        <v>107</v>
      </c>
      <c r="K74" s="85" t="s">
        <v>188</v>
      </c>
      <c r="L74" s="71" t="s">
        <v>270</v>
      </c>
      <c r="M74" s="82" t="s">
        <v>45</v>
      </c>
      <c r="N74" s="89" t="s">
        <v>46</v>
      </c>
      <c r="O74" s="89" t="s">
        <v>47</v>
      </c>
      <c r="P74" s="82" t="s">
        <v>58</v>
      </c>
      <c r="Q74" s="82" t="s">
        <v>224</v>
      </c>
      <c r="R74" s="111" t="s">
        <v>59</v>
      </c>
      <c r="S74" s="89" t="s">
        <v>61</v>
      </c>
      <c r="T74" s="88" t="s">
        <v>291</v>
      </c>
      <c r="U74" s="114" t="s">
        <v>292</v>
      </c>
      <c r="V74" s="82"/>
      <c r="W74" s="89" t="s">
        <v>49</v>
      </c>
      <c r="X74" s="71"/>
      <c r="Y74" s="71"/>
    </row>
    <row r="75" spans="1:25" s="122" customFormat="1" ht="15" hidden="1" customHeight="1">
      <c r="A75" s="85" t="str">
        <f>IF(NOT(ISNA(VLOOKUP(B75,'Database export'!B:L,1, FALSE))), "OK", "Not Found!")</f>
        <v>OK</v>
      </c>
      <c r="B75" s="82" t="str">
        <f t="shared" si="2"/>
        <v>[SCRMS]_[GSAAS]_Contact_Preparation</v>
      </c>
      <c r="C75" s="71" t="s">
        <v>272</v>
      </c>
      <c r="D75" s="89" t="str">
        <f>VLOOKUP(B75,'Database export'!B:L,11, FALSE)</f>
        <v>[Contact Preparation (incl Orbits)]</v>
      </c>
      <c r="E75" s="85" t="str">
        <f t="shared" si="3"/>
        <v>External</v>
      </c>
      <c r="F75" s="85" t="s">
        <v>44</v>
      </c>
      <c r="G75" s="85" t="s">
        <v>107</v>
      </c>
      <c r="H75" s="101" t="s">
        <v>268</v>
      </c>
      <c r="I75" s="102" t="s">
        <v>318</v>
      </c>
      <c r="J75" s="85" t="s">
        <v>107</v>
      </c>
      <c r="K75" s="85" t="s">
        <v>188</v>
      </c>
      <c r="L75" s="71" t="s">
        <v>272</v>
      </c>
      <c r="M75" s="82" t="s">
        <v>45</v>
      </c>
      <c r="N75" s="89" t="s">
        <v>46</v>
      </c>
      <c r="O75" s="89" t="s">
        <v>47</v>
      </c>
      <c r="P75" s="82" t="s">
        <v>58</v>
      </c>
      <c r="Q75" s="82" t="s">
        <v>224</v>
      </c>
      <c r="R75" s="111" t="s">
        <v>59</v>
      </c>
      <c r="S75" s="89" t="s">
        <v>61</v>
      </c>
      <c r="T75" s="88" t="s">
        <v>293</v>
      </c>
      <c r="U75" s="114" t="s">
        <v>294</v>
      </c>
      <c r="V75" s="82"/>
      <c r="W75" s="89" t="s">
        <v>49</v>
      </c>
      <c r="X75" s="71"/>
      <c r="Y75" s="71"/>
    </row>
    <row r="76" spans="1:25" s="122" customFormat="1" ht="15" hidden="1" customHeight="1">
      <c r="A76" s="85" t="str">
        <f>IF(NOT(ISNA(VLOOKUP(B76,'Database export'!B:L,1, FALSE))), "OK", "Not Found!")</f>
        <v>OK</v>
      </c>
      <c r="B76" s="82" t="str">
        <f t="shared" si="2"/>
        <v>[SCRMS]_[GSAAS]_Booking_Availability</v>
      </c>
      <c r="C76" s="71" t="s">
        <v>274</v>
      </c>
      <c r="D76" s="89" t="str">
        <f>VLOOKUP(B76,'Database export'!B:L,11, FALSE)</f>
        <v>[GSaaS available periods]</v>
      </c>
      <c r="E76" s="85" t="str">
        <f t="shared" si="3"/>
        <v>External</v>
      </c>
      <c r="F76" s="85" t="s">
        <v>44</v>
      </c>
      <c r="G76" s="85" t="s">
        <v>107</v>
      </c>
      <c r="H76" s="101" t="s">
        <v>268</v>
      </c>
      <c r="I76" s="102" t="s">
        <v>318</v>
      </c>
      <c r="J76" s="85" t="s">
        <v>107</v>
      </c>
      <c r="K76" s="85" t="s">
        <v>188</v>
      </c>
      <c r="L76" s="71" t="s">
        <v>274</v>
      </c>
      <c r="M76" s="82" t="s">
        <v>45</v>
      </c>
      <c r="N76" s="89" t="s">
        <v>46</v>
      </c>
      <c r="O76" s="89" t="s">
        <v>47</v>
      </c>
      <c r="P76" s="82" t="s">
        <v>58</v>
      </c>
      <c r="Q76" s="82" t="s">
        <v>224</v>
      </c>
      <c r="R76" s="111" t="s">
        <v>59</v>
      </c>
      <c r="S76" s="89" t="s">
        <v>61</v>
      </c>
      <c r="T76" s="88" t="s">
        <v>295</v>
      </c>
      <c r="U76" s="114" t="s">
        <v>296</v>
      </c>
      <c r="V76" s="82"/>
      <c r="W76" s="89" t="s">
        <v>49</v>
      </c>
      <c r="X76" s="71"/>
      <c r="Y76" s="71"/>
    </row>
    <row r="77" spans="1:25" s="122" customFormat="1" ht="15" hidden="1" customHeight="1">
      <c r="A77" s="85" t="str">
        <f>IF(NOT(ISNA(VLOOKUP(B77,'Database export'!B:L,1, FALSE))), "OK", "Not Found!")</f>
        <v>OK</v>
      </c>
      <c r="B77" s="82" t="str">
        <f t="shared" si="2"/>
        <v>[OMS]_[ALL]_Commands_list</v>
      </c>
      <c r="C77" s="82" t="s">
        <v>402</v>
      </c>
      <c r="D77" s="89" t="str">
        <f>VLOOKUP(B77,'Database export'!B:L,11, FALSE)</f>
        <v>[Commands list]</v>
      </c>
      <c r="E77" s="85" t="str">
        <f t="shared" si="3"/>
        <v>Internal</v>
      </c>
      <c r="F77" s="85" t="s">
        <v>44</v>
      </c>
      <c r="G77" s="85" t="s">
        <v>205</v>
      </c>
      <c r="H77" s="85" t="s">
        <v>44</v>
      </c>
      <c r="I77" s="90" t="s">
        <v>206</v>
      </c>
      <c r="J77" s="85" t="s">
        <v>205</v>
      </c>
      <c r="K77" s="85" t="s">
        <v>188</v>
      </c>
      <c r="L77" s="91" t="s">
        <v>187</v>
      </c>
      <c r="M77" s="87" t="s">
        <v>45</v>
      </c>
      <c r="N77" s="87" t="s">
        <v>46</v>
      </c>
      <c r="O77" s="99" t="s">
        <v>47</v>
      </c>
      <c r="P77" s="87" t="s">
        <v>58</v>
      </c>
      <c r="Q77" s="82" t="s">
        <v>62</v>
      </c>
      <c r="R77" s="111" t="s">
        <v>59</v>
      </c>
      <c r="S77" s="89" t="s">
        <v>300</v>
      </c>
      <c r="T77" s="88" t="s">
        <v>299</v>
      </c>
      <c r="U77" s="114" t="s">
        <v>303</v>
      </c>
      <c r="V77" s="82" t="s">
        <v>305</v>
      </c>
      <c r="W77" s="89" t="s">
        <v>49</v>
      </c>
      <c r="X77" s="82"/>
      <c r="Y77" s="82"/>
    </row>
    <row r="78" spans="1:25" s="122" customFormat="1" ht="15" hidden="1" customHeight="1">
      <c r="A78" s="85" t="str">
        <f>IF(NOT(ISNA(VLOOKUP(B78,'Database export'!B:L,1, FALSE))), "OK", "Not Found!")</f>
        <v>OK</v>
      </c>
      <c r="B78" s="82" t="str">
        <f t="shared" si="2"/>
        <v>[OMS]_[ALL]_Command</v>
      </c>
      <c r="C78" s="82" t="s">
        <v>297</v>
      </c>
      <c r="D78" s="89" t="str">
        <f>VLOOKUP(B78,'Database export'!B:L,11, FALSE)</f>
        <v>[Command, Commands]</v>
      </c>
      <c r="E78" s="85" t="str">
        <f t="shared" si="3"/>
        <v>Internal</v>
      </c>
      <c r="F78" s="85" t="s">
        <v>44</v>
      </c>
      <c r="G78" s="85" t="s">
        <v>205</v>
      </c>
      <c r="H78" s="85" t="s">
        <v>44</v>
      </c>
      <c r="I78" s="90" t="s">
        <v>206</v>
      </c>
      <c r="J78" s="85" t="s">
        <v>205</v>
      </c>
      <c r="K78" s="85" t="s">
        <v>188</v>
      </c>
      <c r="L78" s="91" t="s">
        <v>187</v>
      </c>
      <c r="M78" s="87" t="s">
        <v>45</v>
      </c>
      <c r="N78" s="87" t="s">
        <v>46</v>
      </c>
      <c r="O78" s="99" t="s">
        <v>47</v>
      </c>
      <c r="P78" s="87" t="s">
        <v>58</v>
      </c>
      <c r="Q78" s="82" t="s">
        <v>62</v>
      </c>
      <c r="R78" s="111" t="s">
        <v>59</v>
      </c>
      <c r="S78" s="89" t="s">
        <v>301</v>
      </c>
      <c r="T78" s="88" t="s">
        <v>58</v>
      </c>
      <c r="U78" s="114" t="s">
        <v>302</v>
      </c>
      <c r="V78" s="82" t="s">
        <v>305</v>
      </c>
      <c r="W78" s="89" t="s">
        <v>49</v>
      </c>
      <c r="X78" s="82"/>
      <c r="Y78" s="82"/>
    </row>
    <row r="79" spans="1:25" s="122" customFormat="1" hidden="1">
      <c r="A79" s="85" t="str">
        <f>IF(NOT(ISNA(VLOOKUP(B79,'Database export'!B:L,1, FALSE))), "OK", "Not Found!")</f>
        <v>OK</v>
      </c>
      <c r="B79" s="82" t="str">
        <f t="shared" si="2"/>
        <v>[OMS]_[ALL]_Progression</v>
      </c>
      <c r="C79" s="82" t="s">
        <v>298</v>
      </c>
      <c r="D79" s="89" t="str">
        <f>VLOOKUP(B79,'Database export'!B:L,11, FALSE)</f>
        <v>[Progression]</v>
      </c>
      <c r="E79" s="85" t="str">
        <f t="shared" si="3"/>
        <v>Internal</v>
      </c>
      <c r="F79" s="85" t="s">
        <v>44</v>
      </c>
      <c r="G79" s="85" t="s">
        <v>205</v>
      </c>
      <c r="H79" s="85" t="s">
        <v>44</v>
      </c>
      <c r="I79" s="90" t="s">
        <v>206</v>
      </c>
      <c r="J79" s="85" t="s">
        <v>205</v>
      </c>
      <c r="K79" s="85" t="s">
        <v>188</v>
      </c>
      <c r="L79" s="91" t="s">
        <v>187</v>
      </c>
      <c r="M79" s="87" t="s">
        <v>45</v>
      </c>
      <c r="N79" s="87" t="s">
        <v>46</v>
      </c>
      <c r="O79" s="99" t="s">
        <v>47</v>
      </c>
      <c r="P79" s="87" t="s">
        <v>58</v>
      </c>
      <c r="Q79" s="82" t="s">
        <v>224</v>
      </c>
      <c r="R79" s="111" t="s">
        <v>209</v>
      </c>
      <c r="S79" s="89"/>
      <c r="T79" s="88" t="s">
        <v>58</v>
      </c>
      <c r="U79" s="114" t="s">
        <v>304</v>
      </c>
      <c r="V79" s="82" t="s">
        <v>305</v>
      </c>
      <c r="W79" s="89" t="s">
        <v>49</v>
      </c>
      <c r="X79" s="82"/>
      <c r="Y79" s="82"/>
    </row>
    <row r="80" spans="1:25" s="122" customFormat="1" hidden="1">
      <c r="A80" s="85" t="str">
        <f>IF(NOT(ISNA(VLOOKUP(B80,'Database export'!B:L,1, FALSE))), "OK", "Not Found!")</f>
        <v>OK</v>
      </c>
      <c r="B80" s="82" t="str">
        <f t="shared" si="2"/>
        <v>[OMS]_[ALL]_Result</v>
      </c>
      <c r="C80" s="82" t="s">
        <v>306</v>
      </c>
      <c r="D80" s="89" t="str">
        <f>VLOOKUP(B80,'Database export'!B:L,11, FALSE)</f>
        <v>[Result]</v>
      </c>
      <c r="E80" s="85" t="str">
        <f t="shared" si="3"/>
        <v>Internal</v>
      </c>
      <c r="F80" s="85" t="s">
        <v>44</v>
      </c>
      <c r="G80" s="85" t="s">
        <v>205</v>
      </c>
      <c r="H80" s="85" t="s">
        <v>44</v>
      </c>
      <c r="I80" s="90" t="s">
        <v>206</v>
      </c>
      <c r="J80" s="85" t="s">
        <v>205</v>
      </c>
      <c r="K80" s="85" t="s">
        <v>188</v>
      </c>
      <c r="L80" s="91" t="s">
        <v>187</v>
      </c>
      <c r="M80" s="87" t="s">
        <v>45</v>
      </c>
      <c r="N80" s="87" t="s">
        <v>46</v>
      </c>
      <c r="O80" s="99" t="s">
        <v>47</v>
      </c>
      <c r="P80" s="87" t="s">
        <v>58</v>
      </c>
      <c r="Q80" s="82" t="s">
        <v>224</v>
      </c>
      <c r="R80" s="111" t="s">
        <v>209</v>
      </c>
      <c r="S80" s="89"/>
      <c r="T80" s="88" t="s">
        <v>58</v>
      </c>
      <c r="U80" s="114" t="s">
        <v>307</v>
      </c>
      <c r="V80" s="82" t="s">
        <v>305</v>
      </c>
      <c r="W80" s="89" t="s">
        <v>49</v>
      </c>
      <c r="X80" s="82"/>
      <c r="Y80" s="82"/>
    </row>
    <row r="81" spans="1:25" s="122" customFormat="1" ht="29" hidden="1">
      <c r="A81" s="85" t="str">
        <f>IF(NOT(ISNA(VLOOKUP(B81,'Database export'!B:L,1, FALSE))), "OK", "Not Found!")</f>
        <v>OK</v>
      </c>
      <c r="B81" s="82" t="str">
        <f t="shared" si="2"/>
        <v>[MPS]_[SCRMS]_Routine_Pivot_Point_Slots</v>
      </c>
      <c r="C81" s="71" t="s">
        <v>325</v>
      </c>
      <c r="D81" s="89" t="str">
        <f>VLOOKUP(B81,'Database export'!B:L,11, FALSE)</f>
        <v>[Routine Pivot Points]</v>
      </c>
      <c r="E81" s="85" t="str">
        <f t="shared" si="3"/>
        <v>Internal</v>
      </c>
      <c r="F81" s="85" t="s">
        <v>44</v>
      </c>
      <c r="G81" s="101" t="s">
        <v>139</v>
      </c>
      <c r="H81" s="85" t="s">
        <v>44</v>
      </c>
      <c r="I81" s="101" t="s">
        <v>107</v>
      </c>
      <c r="J81" s="101" t="s">
        <v>139</v>
      </c>
      <c r="K81" s="85" t="s">
        <v>188</v>
      </c>
      <c r="L81" s="126" t="s">
        <v>325</v>
      </c>
      <c r="M81" s="82" t="s">
        <v>45</v>
      </c>
      <c r="N81" s="89" t="s">
        <v>46</v>
      </c>
      <c r="O81" s="89" t="s">
        <v>47</v>
      </c>
      <c r="P81" s="82" t="s">
        <v>58</v>
      </c>
      <c r="Q81" s="82" t="s">
        <v>224</v>
      </c>
      <c r="R81" s="111" t="s">
        <v>59</v>
      </c>
      <c r="S81" s="82" t="s">
        <v>235</v>
      </c>
      <c r="T81" s="128" t="s">
        <v>372</v>
      </c>
      <c r="U81" s="128" t="s">
        <v>375</v>
      </c>
      <c r="V81" s="71"/>
      <c r="W81" s="71"/>
      <c r="X81" s="71"/>
      <c r="Y81" s="82" t="s">
        <v>65</v>
      </c>
    </row>
    <row r="82" spans="1:25" s="122" customFormat="1" ht="29" hidden="1">
      <c r="A82" s="85" t="str">
        <f>IF(NOT(ISNA(VLOOKUP(B82,'Database export'!B:L,1, FALSE))), "OK", "Not Found!")</f>
        <v>OK</v>
      </c>
      <c r="B82" s="82" t="str">
        <f t="shared" si="2"/>
        <v>[ACS]_[MPS]_Product_availability_notification</v>
      </c>
      <c r="C82" s="71" t="s">
        <v>10</v>
      </c>
      <c r="D82" s="89" t="str">
        <f>VLOOKUP(B82,'Database export'!B:L,11, FALSE)</f>
        <v>[Product availability notification]</v>
      </c>
      <c r="E82" s="85" t="str">
        <f t="shared" si="3"/>
        <v>Internal</v>
      </c>
      <c r="F82" s="85" t="s">
        <v>44</v>
      </c>
      <c r="G82" s="101" t="s">
        <v>20</v>
      </c>
      <c r="H82" s="85" t="s">
        <v>44</v>
      </c>
      <c r="I82" s="101" t="s">
        <v>139</v>
      </c>
      <c r="J82" s="101" t="s">
        <v>20</v>
      </c>
      <c r="K82" s="85" t="s">
        <v>188</v>
      </c>
      <c r="L82" s="126" t="s">
        <v>217</v>
      </c>
      <c r="M82" s="82" t="s">
        <v>45</v>
      </c>
      <c r="N82" s="89" t="s">
        <v>46</v>
      </c>
      <c r="O82" s="89" t="s">
        <v>47</v>
      </c>
      <c r="P82" s="82" t="s">
        <v>58</v>
      </c>
      <c r="Q82" s="82" t="s">
        <v>224</v>
      </c>
      <c r="R82" s="111" t="s">
        <v>59</v>
      </c>
      <c r="S82" s="82" t="s">
        <v>235</v>
      </c>
      <c r="T82" s="128"/>
      <c r="U82" s="128" t="s">
        <v>376</v>
      </c>
      <c r="V82" s="71"/>
      <c r="W82" s="71"/>
      <c r="X82" s="71"/>
      <c r="Y82" s="82" t="s">
        <v>65</v>
      </c>
    </row>
    <row r="83" spans="1:25" hidden="1">
      <c r="A83" s="85" t="str">
        <f>IF(NOT(ISNA(VLOOKUP(B83,'Database export'!B:L,1, FALSE))), "OK", "Not Found!")</f>
        <v>OK</v>
      </c>
      <c r="B83" s="82" t="str">
        <f t="shared" si="2"/>
        <v>[FS]_[MPS]_Download/Upload_Feasibility</v>
      </c>
      <c r="C83" s="71" t="s">
        <v>332</v>
      </c>
      <c r="D83" s="89" t="str">
        <f>VLOOKUP(B83,'Database export'!B:L,11, FALSE)</f>
        <v>[Download/Upload information, Urgent ProgRs]</v>
      </c>
      <c r="E83" s="85" t="str">
        <f t="shared" si="3"/>
        <v>Internal</v>
      </c>
      <c r="F83" s="85" t="s">
        <v>44</v>
      </c>
      <c r="G83" s="101" t="s">
        <v>18</v>
      </c>
      <c r="H83" s="85" t="s">
        <v>44</v>
      </c>
      <c r="I83" s="101" t="s">
        <v>139</v>
      </c>
      <c r="J83" s="101" t="s">
        <v>18</v>
      </c>
      <c r="K83" s="85" t="s">
        <v>188</v>
      </c>
      <c r="L83" s="126" t="s">
        <v>368</v>
      </c>
      <c r="M83" s="82" t="s">
        <v>45</v>
      </c>
      <c r="N83" s="89" t="s">
        <v>46</v>
      </c>
      <c r="O83" s="89" t="s">
        <v>47</v>
      </c>
      <c r="P83" s="82" t="s">
        <v>58</v>
      </c>
      <c r="Q83" s="82" t="s">
        <v>224</v>
      </c>
      <c r="R83" s="111" t="s">
        <v>59</v>
      </c>
      <c r="S83" s="82" t="s">
        <v>231</v>
      </c>
      <c r="T83" s="128" t="s">
        <v>374</v>
      </c>
      <c r="U83" s="128" t="s">
        <v>377</v>
      </c>
      <c r="V83" s="71"/>
      <c r="W83" s="71"/>
      <c r="X83" s="71"/>
      <c r="Y83" s="82" t="s">
        <v>65</v>
      </c>
    </row>
    <row r="84" spans="1:25" hidden="1">
      <c r="A84" s="85" t="str">
        <f>IF(NOT(ISNA(VLOOKUP(B84,'Database export'!B:L,1, FALSE))), "OK", "Not Found!")</f>
        <v>OK</v>
      </c>
      <c r="B84" s="82" t="str">
        <f t="shared" si="2"/>
        <v>[MPS]_[FDS]_Predicted_Orbits</v>
      </c>
      <c r="C84" s="71" t="s">
        <v>159</v>
      </c>
      <c r="D84" s="89" t="str">
        <f>VLOOKUP(B84,'Database export'!B:L,11, FALSE)</f>
        <v>[Predicted orbit data]</v>
      </c>
      <c r="E84" s="85" t="str">
        <f t="shared" si="3"/>
        <v>Internal</v>
      </c>
      <c r="F84" s="85" t="s">
        <v>44</v>
      </c>
      <c r="G84" s="101" t="s">
        <v>139</v>
      </c>
      <c r="H84" s="85" t="s">
        <v>44</v>
      </c>
      <c r="I84" s="101" t="s">
        <v>152</v>
      </c>
      <c r="J84" s="101" t="s">
        <v>139</v>
      </c>
      <c r="K84" s="85" t="s">
        <v>188</v>
      </c>
      <c r="L84" s="126" t="s">
        <v>159</v>
      </c>
      <c r="M84" s="82" t="s">
        <v>45</v>
      </c>
      <c r="N84" s="89" t="s">
        <v>46</v>
      </c>
      <c r="O84" s="89" t="s">
        <v>47</v>
      </c>
      <c r="P84" s="82" t="s">
        <v>58</v>
      </c>
      <c r="Q84" s="82" t="s">
        <v>224</v>
      </c>
      <c r="R84" s="111" t="s">
        <v>59</v>
      </c>
      <c r="S84" s="82" t="s">
        <v>235</v>
      </c>
      <c r="T84" s="128" t="s">
        <v>372</v>
      </c>
      <c r="U84" s="128" t="s">
        <v>378</v>
      </c>
      <c r="V84" s="71"/>
      <c r="W84" s="71"/>
      <c r="X84" s="71"/>
      <c r="Y84" s="82" t="s">
        <v>65</v>
      </c>
    </row>
    <row r="85" spans="1:25" hidden="1">
      <c r="A85" s="85" t="str">
        <f>IF(NOT(ISNA(VLOOKUP(B85,'Database export'!B:L,1, FALSE))), "OK", "Not Found!")</f>
        <v>OK</v>
      </c>
      <c r="B85" s="82" t="str">
        <f t="shared" si="2"/>
        <v>[MPS]_[ACS]_Product_metadata_update</v>
      </c>
      <c r="C85" s="71" t="s">
        <v>335</v>
      </c>
      <c r="D85" s="89" t="str">
        <f>VLOOKUP(B85,'Database export'!B:L,11, FALSE)</f>
        <v>[Updated product metadata]</v>
      </c>
      <c r="E85" s="85" t="str">
        <f t="shared" si="3"/>
        <v>Internal</v>
      </c>
      <c r="F85" s="85" t="s">
        <v>44</v>
      </c>
      <c r="G85" s="101" t="s">
        <v>139</v>
      </c>
      <c r="H85" s="85" t="s">
        <v>44</v>
      </c>
      <c r="I85" s="101" t="s">
        <v>20</v>
      </c>
      <c r="J85" s="101" t="s">
        <v>139</v>
      </c>
      <c r="K85" s="85" t="s">
        <v>188</v>
      </c>
      <c r="L85" s="126" t="s">
        <v>367</v>
      </c>
      <c r="M85" s="82" t="s">
        <v>45</v>
      </c>
      <c r="N85" s="89" t="s">
        <v>46</v>
      </c>
      <c r="O85" s="89" t="s">
        <v>47</v>
      </c>
      <c r="P85" s="82" t="s">
        <v>58</v>
      </c>
      <c r="Q85" s="82" t="s">
        <v>224</v>
      </c>
      <c r="R85" s="111" t="s">
        <v>59</v>
      </c>
      <c r="S85" s="82" t="s">
        <v>235</v>
      </c>
      <c r="T85" s="128" t="s">
        <v>373</v>
      </c>
      <c r="U85" s="128" t="s">
        <v>379</v>
      </c>
      <c r="V85" s="71"/>
      <c r="W85" s="71"/>
      <c r="X85" s="71"/>
      <c r="Y85" s="82" t="s">
        <v>65</v>
      </c>
    </row>
    <row r="86" spans="1:25" hidden="1">
      <c r="A86" s="85" t="str">
        <f>IF(NOT(ISNA(VLOOKUP(B86,'Database export'!B:L,1, FALSE))), "OK", "Not Found!")</f>
        <v>OK</v>
      </c>
      <c r="B86" s="82" t="str">
        <f t="shared" si="2"/>
        <v>[MPS]_[SCMS]_System_&amp;_Satellite_Configuration</v>
      </c>
      <c r="C86" s="71" t="s">
        <v>337</v>
      </c>
      <c r="D86" s="89" t="str">
        <f>VLOOKUP(B86,'Database export'!B:L,11, FALSE)</f>
        <v>[System and satellite configuration]</v>
      </c>
      <c r="E86" s="85" t="str">
        <f t="shared" si="3"/>
        <v>Internal</v>
      </c>
      <c r="F86" s="85" t="s">
        <v>44</v>
      </c>
      <c r="G86" s="101" t="s">
        <v>139</v>
      </c>
      <c r="H86" s="85" t="s">
        <v>44</v>
      </c>
      <c r="I86" s="101" t="s">
        <v>163</v>
      </c>
      <c r="J86" s="101" t="s">
        <v>139</v>
      </c>
      <c r="K86" s="85" t="s">
        <v>188</v>
      </c>
      <c r="L86" s="126" t="s">
        <v>337</v>
      </c>
      <c r="M86" s="82" t="s">
        <v>45</v>
      </c>
      <c r="N86" s="89" t="s">
        <v>46</v>
      </c>
      <c r="O86" s="89" t="s">
        <v>47</v>
      </c>
      <c r="P86" s="82" t="s">
        <v>58</v>
      </c>
      <c r="Q86" s="82" t="s">
        <v>224</v>
      </c>
      <c r="R86" s="111" t="s">
        <v>59</v>
      </c>
      <c r="S86" s="82" t="s">
        <v>235</v>
      </c>
      <c r="T86" s="128" t="s">
        <v>372</v>
      </c>
      <c r="U86" s="128" t="s">
        <v>380</v>
      </c>
      <c r="V86" s="71"/>
      <c r="W86" s="71"/>
      <c r="X86" s="71"/>
      <c r="Y86" s="82" t="s">
        <v>65</v>
      </c>
    </row>
    <row r="87" spans="1:25" hidden="1">
      <c r="A87" s="85" t="str">
        <f>IF(NOT(ISNA(VLOOKUP(B87,'Database export'!B:L,1, FALSE))), "OK", "Not Found!")</f>
        <v>OK</v>
      </c>
      <c r="B87" s="82" t="str">
        <f t="shared" si="2"/>
        <v>[FOS]_[SCMS]_System_&amp;_Satellite_Configuration</v>
      </c>
      <c r="C87" s="71" t="s">
        <v>337</v>
      </c>
      <c r="D87" s="89" t="str">
        <f>VLOOKUP(B87,'Database export'!B:L,11, FALSE)</f>
        <v>[Satellite/system parameters]</v>
      </c>
      <c r="E87" s="85" t="str">
        <f t="shared" si="3"/>
        <v>Internal</v>
      </c>
      <c r="F87" s="85" t="s">
        <v>44</v>
      </c>
      <c r="G87" s="101" t="s">
        <v>147</v>
      </c>
      <c r="H87" s="85" t="s">
        <v>44</v>
      </c>
      <c r="I87" s="101" t="s">
        <v>163</v>
      </c>
      <c r="J87" s="101" t="s">
        <v>147</v>
      </c>
      <c r="K87" s="85" t="s">
        <v>188</v>
      </c>
      <c r="L87" s="126" t="s">
        <v>337</v>
      </c>
      <c r="M87" s="82" t="s">
        <v>45</v>
      </c>
      <c r="N87" s="89" t="s">
        <v>46</v>
      </c>
      <c r="O87" s="89" t="s">
        <v>47</v>
      </c>
      <c r="P87" s="82" t="s">
        <v>58</v>
      </c>
      <c r="Q87" s="82" t="s">
        <v>224</v>
      </c>
      <c r="R87" s="111" t="s">
        <v>59</v>
      </c>
      <c r="S87" s="82" t="s">
        <v>235</v>
      </c>
      <c r="T87" s="128" t="s">
        <v>372</v>
      </c>
      <c r="U87" s="128" t="s">
        <v>394</v>
      </c>
      <c r="V87" s="71"/>
      <c r="W87" s="71"/>
      <c r="X87" s="71"/>
      <c r="Y87" s="82" t="s">
        <v>65</v>
      </c>
    </row>
    <row r="88" spans="1:25" ht="43.5" hidden="1">
      <c r="A88" s="85" t="str">
        <f>IF(NOT(ISNA(VLOOKUP(B88,'Database export'!B:L,1, FALSE))), "OK", "Not Found!")</f>
        <v>OK</v>
      </c>
      <c r="B88" s="82" t="str">
        <f t="shared" si="2"/>
        <v>[MPS]_[ADGS]_Auxiliary_Data</v>
      </c>
      <c r="C88" s="71" t="s">
        <v>418</v>
      </c>
      <c r="D88" s="89" t="str">
        <f>VLOOKUP(B88,'Database export'!B:L,11, FALSE)</f>
        <v>[IERS data, Climato data, Ground weather forecasts]</v>
      </c>
      <c r="E88" s="85" t="str">
        <f t="shared" si="3"/>
        <v>Internal</v>
      </c>
      <c r="F88" s="85" t="s">
        <v>44</v>
      </c>
      <c r="G88" s="101" t="s">
        <v>139</v>
      </c>
      <c r="H88" s="85" t="s">
        <v>44</v>
      </c>
      <c r="I88" s="101" t="s">
        <v>66</v>
      </c>
      <c r="J88" s="101" t="s">
        <v>139</v>
      </c>
      <c r="K88" s="85" t="s">
        <v>215</v>
      </c>
      <c r="L88" s="126" t="s">
        <v>125</v>
      </c>
      <c r="M88" s="82" t="s">
        <v>45</v>
      </c>
      <c r="N88" s="89" t="s">
        <v>433</v>
      </c>
      <c r="O88" s="89" t="s">
        <v>47</v>
      </c>
      <c r="P88" s="82" t="s">
        <v>58</v>
      </c>
      <c r="Q88" s="82" t="s">
        <v>224</v>
      </c>
      <c r="R88" s="111" t="s">
        <v>59</v>
      </c>
      <c r="S88" s="82" t="s">
        <v>235</v>
      </c>
      <c r="T88" s="128" t="s">
        <v>372</v>
      </c>
      <c r="U88" s="128" t="s">
        <v>434</v>
      </c>
      <c r="V88" s="71"/>
      <c r="W88" s="71"/>
      <c r="X88" s="71"/>
      <c r="Y88" s="82" t="s">
        <v>65</v>
      </c>
    </row>
    <row r="89" spans="1:25" s="122" customFormat="1" hidden="1">
      <c r="A89" s="85" t="str">
        <f>IF(NOT(ISNA(VLOOKUP(B89,'Database export'!B:L,1, FALSE))), "OK", "Not Found!")</f>
        <v>OK</v>
      </c>
      <c r="B89" s="82" t="str">
        <f t="shared" si="2"/>
        <v>[FOS]_[MPS]_Mission_Plan</v>
      </c>
      <c r="C89" s="71" t="s">
        <v>341</v>
      </c>
      <c r="D89" s="89" t="str">
        <f>VLOOKUP(B89,'Database export'!B:L,11, FALSE)</f>
        <v>[Mission plan]</v>
      </c>
      <c r="E89" s="85" t="str">
        <f t="shared" si="3"/>
        <v>Internal</v>
      </c>
      <c r="F89" s="85" t="s">
        <v>44</v>
      </c>
      <c r="G89" s="101" t="s">
        <v>147</v>
      </c>
      <c r="H89" s="85" t="s">
        <v>44</v>
      </c>
      <c r="I89" s="101" t="s">
        <v>139</v>
      </c>
      <c r="J89" s="101" t="s">
        <v>147</v>
      </c>
      <c r="K89" s="85" t="s">
        <v>188</v>
      </c>
      <c r="L89" s="126" t="s">
        <v>341</v>
      </c>
      <c r="M89" s="82" t="s">
        <v>45</v>
      </c>
      <c r="N89" s="89" t="s">
        <v>46</v>
      </c>
      <c r="O89" s="89" t="s">
        <v>47</v>
      </c>
      <c r="P89" s="82" t="s">
        <v>58</v>
      </c>
      <c r="Q89" s="82" t="s">
        <v>224</v>
      </c>
      <c r="R89" s="111" t="s">
        <v>59</v>
      </c>
      <c r="S89" s="82" t="s">
        <v>235</v>
      </c>
      <c r="T89" s="128" t="s">
        <v>372</v>
      </c>
      <c r="U89" s="128" t="s">
        <v>381</v>
      </c>
      <c r="V89" s="71"/>
      <c r="W89" s="71"/>
      <c r="X89" s="71"/>
      <c r="Y89" s="82" t="s">
        <v>65</v>
      </c>
    </row>
    <row r="90" spans="1:25" hidden="1">
      <c r="A90" s="85" t="str">
        <f>IF(NOT(ISNA(VLOOKUP(B90,'Database export'!B:L,1, FALSE))), "OK", "Not Found!")</f>
        <v>OK</v>
      </c>
      <c r="B90" s="82" t="str">
        <f t="shared" si="2"/>
        <v>[MPS]_[SCRMS]_Contact_Request</v>
      </c>
      <c r="C90" s="71" t="s">
        <v>150</v>
      </c>
      <c r="D90" s="89" t="str">
        <f>VLOOKUP(B90,'Database export'!B:L,11, FALSE)</f>
        <v>[Additional Contact Request (ITM), Contact Request Status]</v>
      </c>
      <c r="E90" s="85" t="str">
        <f t="shared" si="3"/>
        <v>Internal</v>
      </c>
      <c r="F90" s="85" t="s">
        <v>44</v>
      </c>
      <c r="G90" s="101" t="s">
        <v>139</v>
      </c>
      <c r="H90" s="85" t="s">
        <v>44</v>
      </c>
      <c r="I90" s="101" t="s">
        <v>107</v>
      </c>
      <c r="J90" s="101" t="s">
        <v>139</v>
      </c>
      <c r="K90" s="85" t="s">
        <v>188</v>
      </c>
      <c r="L90" s="126" t="s">
        <v>150</v>
      </c>
      <c r="M90" s="82" t="s">
        <v>45</v>
      </c>
      <c r="N90" s="89" t="s">
        <v>46</v>
      </c>
      <c r="O90" s="89" t="s">
        <v>47</v>
      </c>
      <c r="P90" s="82" t="s">
        <v>58</v>
      </c>
      <c r="Q90" s="82" t="s">
        <v>224</v>
      </c>
      <c r="R90" s="111" t="s">
        <v>59</v>
      </c>
      <c r="S90" s="82" t="s">
        <v>235</v>
      </c>
      <c r="T90" s="128"/>
      <c r="U90" s="128" t="s">
        <v>382</v>
      </c>
      <c r="V90" s="71"/>
      <c r="W90" s="71"/>
      <c r="X90" s="71"/>
      <c r="Y90" s="82" t="s">
        <v>65</v>
      </c>
    </row>
    <row r="91" spans="1:25" ht="29" hidden="1">
      <c r="A91" s="85" t="str">
        <f>IF(NOT(ISNA(VLOOKUP(B91,'Database export'!B:L,1, FALSE))), "OK", "Not Found!")</f>
        <v>OK</v>
      </c>
      <c r="B91" s="82" t="str">
        <f t="shared" si="2"/>
        <v>[MPS]_[FOS]_Plan_Upload_Report</v>
      </c>
      <c r="C91" s="71" t="s">
        <v>344</v>
      </c>
      <c r="D91" s="89" t="str">
        <f>VLOOKUP(B91,'Database export'!B:L,11, FALSE)</f>
        <v>[Plan upload report]</v>
      </c>
      <c r="E91" s="85" t="str">
        <f t="shared" si="3"/>
        <v>Internal</v>
      </c>
      <c r="F91" s="85" t="s">
        <v>44</v>
      </c>
      <c r="G91" s="101" t="s">
        <v>139</v>
      </c>
      <c r="H91" s="85" t="s">
        <v>44</v>
      </c>
      <c r="I91" s="101" t="s">
        <v>147</v>
      </c>
      <c r="J91" s="101" t="s">
        <v>139</v>
      </c>
      <c r="K91" s="85" t="s">
        <v>188</v>
      </c>
      <c r="L91" s="126" t="s">
        <v>369</v>
      </c>
      <c r="M91" s="82" t="s">
        <v>45</v>
      </c>
      <c r="N91" s="89" t="s">
        <v>46</v>
      </c>
      <c r="O91" s="89" t="s">
        <v>47</v>
      </c>
      <c r="P91" s="82" t="s">
        <v>58</v>
      </c>
      <c r="Q91" s="82" t="s">
        <v>224</v>
      </c>
      <c r="R91" s="111" t="s">
        <v>59</v>
      </c>
      <c r="S91" s="82" t="s">
        <v>235</v>
      </c>
      <c r="T91" s="128" t="s">
        <v>371</v>
      </c>
      <c r="U91" s="128" t="s">
        <v>383</v>
      </c>
      <c r="V91" s="71"/>
      <c r="W91" s="71"/>
      <c r="X91" s="71"/>
      <c r="Y91" s="82" t="s">
        <v>65</v>
      </c>
    </row>
    <row r="92" spans="1:25" hidden="1">
      <c r="A92" s="85" t="str">
        <f>IF(NOT(ISNA(VLOOKUP(B92,'Database export'!B:L,1, FALSE))), "OK", "Not Found!")</f>
        <v>OK</v>
      </c>
      <c r="B92" s="82" t="str">
        <f t="shared" si="2"/>
        <v>[MPS]_[FOS]_On-Board_State_Report</v>
      </c>
      <c r="C92" s="71" t="s">
        <v>346</v>
      </c>
      <c r="D92" s="89" t="str">
        <f>VLOOKUP(B92,'Database export'!B:L,11, FALSE)</f>
        <v>[On-board state information (downloads memory)]</v>
      </c>
      <c r="E92" s="85" t="str">
        <f t="shared" si="3"/>
        <v>Internal</v>
      </c>
      <c r="F92" s="85" t="s">
        <v>44</v>
      </c>
      <c r="G92" s="101" t="s">
        <v>139</v>
      </c>
      <c r="H92" s="85" t="s">
        <v>44</v>
      </c>
      <c r="I92" s="101" t="s">
        <v>147</v>
      </c>
      <c r="J92" s="101" t="s">
        <v>139</v>
      </c>
      <c r="K92" s="85" t="s">
        <v>188</v>
      </c>
      <c r="L92" s="126" t="s">
        <v>369</v>
      </c>
      <c r="M92" s="82" t="s">
        <v>45</v>
      </c>
      <c r="N92" s="89" t="s">
        <v>46</v>
      </c>
      <c r="O92" s="89" t="s">
        <v>47</v>
      </c>
      <c r="P92" s="82" t="s">
        <v>58</v>
      </c>
      <c r="Q92" s="82" t="s">
        <v>224</v>
      </c>
      <c r="R92" s="111" t="s">
        <v>59</v>
      </c>
      <c r="S92" s="82" t="s">
        <v>235</v>
      </c>
      <c r="T92" s="128" t="s">
        <v>371</v>
      </c>
      <c r="U92" s="128" t="s">
        <v>384</v>
      </c>
      <c r="V92" s="71"/>
      <c r="W92" s="71"/>
      <c r="X92" s="71"/>
      <c r="Y92" s="82" t="s">
        <v>65</v>
      </c>
    </row>
    <row r="93" spans="1:25" hidden="1">
      <c r="A93" s="85" t="str">
        <f>IF(NOT(ISNA(VLOOKUP(B93,'Database export'!B:L,1, FALSE))), "OK", "Not Found!")</f>
        <v>OK</v>
      </c>
      <c r="B93" s="82" t="str">
        <f t="shared" si="2"/>
        <v>[FDS]_[SCMS]_System_&amp;_Satellite_Configuration</v>
      </c>
      <c r="C93" s="71" t="s">
        <v>337</v>
      </c>
      <c r="D93" s="89" t="str">
        <f>VLOOKUP(B93,'Database export'!B:L,11, FALSE)</f>
        <v>[Satellite/system parameters]</v>
      </c>
      <c r="E93" s="85" t="str">
        <f t="shared" si="3"/>
        <v>Internal</v>
      </c>
      <c r="F93" s="85" t="s">
        <v>44</v>
      </c>
      <c r="G93" s="101" t="s">
        <v>152</v>
      </c>
      <c r="H93" s="85" t="s">
        <v>44</v>
      </c>
      <c r="I93" s="101" t="s">
        <v>163</v>
      </c>
      <c r="J93" s="101" t="s">
        <v>152</v>
      </c>
      <c r="K93" s="85" t="s">
        <v>188</v>
      </c>
      <c r="L93" s="126" t="s">
        <v>337</v>
      </c>
      <c r="M93" s="82" t="s">
        <v>45</v>
      </c>
      <c r="N93" s="89" t="s">
        <v>46</v>
      </c>
      <c r="O93" s="89" t="s">
        <v>47</v>
      </c>
      <c r="P93" s="82" t="s">
        <v>58</v>
      </c>
      <c r="Q93" s="82" t="s">
        <v>224</v>
      </c>
      <c r="R93" s="111" t="s">
        <v>59</v>
      </c>
      <c r="S93" s="82" t="s">
        <v>235</v>
      </c>
      <c r="T93" s="128"/>
      <c r="U93" s="128" t="s">
        <v>387</v>
      </c>
      <c r="V93" s="71"/>
      <c r="W93" s="71"/>
      <c r="X93" s="71"/>
      <c r="Y93" s="82" t="s">
        <v>65</v>
      </c>
    </row>
    <row r="94" spans="1:25" hidden="1">
      <c r="A94" s="85" t="str">
        <f>IF(NOT(ISNA(VLOOKUP(B94,'Database export'!B:L,1, FALSE))), "OK", "Not Found!")</f>
        <v>OK</v>
      </c>
      <c r="B94" s="82" t="str">
        <f t="shared" si="2"/>
        <v>[FDS]_[ADGS]_IERS</v>
      </c>
      <c r="C94" s="71" t="s">
        <v>339</v>
      </c>
      <c r="D94" s="89" t="str">
        <f>VLOOKUP(B94,'Database export'!B:L,11, FALSE)</f>
        <v>[IERS data]</v>
      </c>
      <c r="E94" s="85" t="str">
        <f t="shared" si="3"/>
        <v>Internal</v>
      </c>
      <c r="F94" s="85" t="s">
        <v>44</v>
      </c>
      <c r="G94" s="101" t="s">
        <v>152</v>
      </c>
      <c r="H94" s="85" t="s">
        <v>44</v>
      </c>
      <c r="I94" s="101" t="s">
        <v>66</v>
      </c>
      <c r="J94" s="101" t="s">
        <v>152</v>
      </c>
      <c r="K94" s="85" t="s">
        <v>188</v>
      </c>
      <c r="L94" s="126" t="s">
        <v>339</v>
      </c>
      <c r="M94" s="82" t="s">
        <v>45</v>
      </c>
      <c r="N94" s="89" t="s">
        <v>370</v>
      </c>
      <c r="O94" s="89" t="s">
        <v>47</v>
      </c>
      <c r="P94" s="82" t="s">
        <v>58</v>
      </c>
      <c r="Q94" s="82" t="s">
        <v>224</v>
      </c>
      <c r="R94" s="111" t="s">
        <v>59</v>
      </c>
      <c r="S94" s="82" t="s">
        <v>235</v>
      </c>
      <c r="T94" s="128"/>
      <c r="U94" s="128" t="s">
        <v>386</v>
      </c>
      <c r="V94" s="71"/>
      <c r="W94" s="71"/>
      <c r="X94" s="71"/>
      <c r="Y94" s="82" t="s">
        <v>65</v>
      </c>
    </row>
    <row r="95" spans="1:25" hidden="1">
      <c r="A95" s="85" t="str">
        <f>IF(NOT(ISNA(VLOOKUP(B95,'Database export'!B:L,1, FALSE))), "OK", "Not Found!")</f>
        <v>OK</v>
      </c>
      <c r="B95" s="82" t="str">
        <f t="shared" si="2"/>
        <v>[FOS]_[FDS]_Orbit_Events</v>
      </c>
      <c r="C95" s="71" t="s">
        <v>354</v>
      </c>
      <c r="D95" s="89" t="str">
        <f>VLOOKUP(B95,'Database export'!B:L,11, FALSE)</f>
        <v>[Orbit event data]</v>
      </c>
      <c r="E95" s="85" t="str">
        <f t="shared" si="3"/>
        <v>Internal</v>
      </c>
      <c r="F95" s="85" t="s">
        <v>44</v>
      </c>
      <c r="G95" s="101" t="s">
        <v>147</v>
      </c>
      <c r="H95" s="85" t="s">
        <v>44</v>
      </c>
      <c r="I95" s="101" t="s">
        <v>152</v>
      </c>
      <c r="J95" s="101" t="s">
        <v>147</v>
      </c>
      <c r="K95" s="85" t="s">
        <v>188</v>
      </c>
      <c r="L95" s="126" t="s">
        <v>354</v>
      </c>
      <c r="M95" s="82" t="s">
        <v>45</v>
      </c>
      <c r="N95" s="89" t="s">
        <v>46</v>
      </c>
      <c r="O95" s="89" t="s">
        <v>47</v>
      </c>
      <c r="P95" s="82" t="s">
        <v>58</v>
      </c>
      <c r="Q95" s="82" t="s">
        <v>224</v>
      </c>
      <c r="R95" s="111" t="s">
        <v>59</v>
      </c>
      <c r="S95" s="82" t="s">
        <v>235</v>
      </c>
      <c r="T95" s="128" t="s">
        <v>371</v>
      </c>
      <c r="U95" s="128" t="s">
        <v>385</v>
      </c>
      <c r="V95" s="71"/>
      <c r="W95" s="71"/>
      <c r="X95" s="71"/>
      <c r="Y95" s="82" t="s">
        <v>65</v>
      </c>
    </row>
    <row r="96" spans="1:25" hidden="1">
      <c r="A96" s="85" t="str">
        <f>IF(NOT(ISNA(VLOOKUP(B96,'Database export'!B:L,1, FALSE))), "OK", "Not Found!")</f>
        <v>OK</v>
      </c>
      <c r="B96" s="82" t="str">
        <f t="shared" si="2"/>
        <v>[FOS]_[FDS]_Manoeuvre_Plan</v>
      </c>
      <c r="C96" s="71" t="s">
        <v>356</v>
      </c>
      <c r="D96" s="89" t="str">
        <f>VLOOKUP(B96,'Database export'!B:L,11, FALSE)</f>
        <v>[Manoeuvre plan]</v>
      </c>
      <c r="E96" s="85" t="str">
        <f t="shared" si="3"/>
        <v>Internal</v>
      </c>
      <c r="F96" s="85" t="s">
        <v>44</v>
      </c>
      <c r="G96" s="101" t="s">
        <v>147</v>
      </c>
      <c r="H96" s="85" t="s">
        <v>44</v>
      </c>
      <c r="I96" s="101" t="s">
        <v>152</v>
      </c>
      <c r="J96" s="101" t="s">
        <v>147</v>
      </c>
      <c r="K96" s="85" t="s">
        <v>188</v>
      </c>
      <c r="L96" s="126" t="s">
        <v>356</v>
      </c>
      <c r="M96" s="82" t="s">
        <v>45</v>
      </c>
      <c r="N96" s="89" t="s">
        <v>46</v>
      </c>
      <c r="O96" s="89" t="s">
        <v>47</v>
      </c>
      <c r="P96" s="82" t="s">
        <v>58</v>
      </c>
      <c r="Q96" s="82" t="s">
        <v>224</v>
      </c>
      <c r="R96" s="111" t="s">
        <v>59</v>
      </c>
      <c r="S96" s="82" t="s">
        <v>235</v>
      </c>
      <c r="T96" s="128" t="s">
        <v>372</v>
      </c>
      <c r="U96" s="128" t="s">
        <v>388</v>
      </c>
      <c r="V96" s="71"/>
      <c r="W96" s="71"/>
      <c r="X96" s="71"/>
      <c r="Y96" s="82" t="s">
        <v>65</v>
      </c>
    </row>
    <row r="97" spans="1:25" ht="29" hidden="1">
      <c r="A97" s="85" t="str">
        <f>IF(NOT(ISNA(VLOOKUP(B97,'Database export'!B:L,1, FALSE))), "OK", "Not Found!")</f>
        <v>OK</v>
      </c>
      <c r="B97" s="82" t="str">
        <f t="shared" si="2"/>
        <v>[FDS]_[FOS]_Manoeuvre_Upload_Report</v>
      </c>
      <c r="C97" s="71" t="s">
        <v>363</v>
      </c>
      <c r="D97" s="89" t="str">
        <f>VLOOKUP(B97,'Database export'!B:L,11, FALSE)</f>
        <v>[OCM and CAM upload report]</v>
      </c>
      <c r="E97" s="85" t="str">
        <f t="shared" si="3"/>
        <v>Internal</v>
      </c>
      <c r="F97" s="85" t="s">
        <v>44</v>
      </c>
      <c r="G97" s="101" t="s">
        <v>152</v>
      </c>
      <c r="H97" s="85" t="s">
        <v>44</v>
      </c>
      <c r="I97" s="101" t="s">
        <v>147</v>
      </c>
      <c r="J97" s="101" t="s">
        <v>152</v>
      </c>
      <c r="K97" s="85" t="s">
        <v>188</v>
      </c>
      <c r="L97" s="126" t="s">
        <v>369</v>
      </c>
      <c r="M97" s="82" t="s">
        <v>45</v>
      </c>
      <c r="N97" s="89" t="s">
        <v>46</v>
      </c>
      <c r="O97" s="89" t="s">
        <v>47</v>
      </c>
      <c r="P97" s="82" t="s">
        <v>58</v>
      </c>
      <c r="Q97" s="82" t="s">
        <v>224</v>
      </c>
      <c r="R97" s="111" t="s">
        <v>59</v>
      </c>
      <c r="S97" s="82" t="s">
        <v>235</v>
      </c>
      <c r="T97" s="128" t="s">
        <v>371</v>
      </c>
      <c r="U97" s="128" t="s">
        <v>389</v>
      </c>
      <c r="V97" s="71"/>
      <c r="W97" s="71"/>
      <c r="X97" s="71"/>
      <c r="Y97" s="82" t="s">
        <v>65</v>
      </c>
    </row>
    <row r="98" spans="1:25" hidden="1">
      <c r="A98" s="85" t="str">
        <f>IF(NOT(ISNA(VLOOKUP(B98,'Database export'!B:L,1, FALSE))), "OK", "Not Found!")</f>
        <v>OK</v>
      </c>
      <c r="B98" s="82" t="str">
        <f t="shared" si="2"/>
        <v>[FDS]_[FOS]_TM_Values</v>
      </c>
      <c r="C98" s="71" t="s">
        <v>365</v>
      </c>
      <c r="D98" s="89" t="str">
        <f>VLOOKUP(B98,'Database export'!B:L,11, FALSE)</f>
        <v>[Decommuted parameters]</v>
      </c>
      <c r="E98" s="85" t="str">
        <f t="shared" si="3"/>
        <v>Internal</v>
      </c>
      <c r="F98" s="85" t="s">
        <v>44</v>
      </c>
      <c r="G98" s="101" t="s">
        <v>152</v>
      </c>
      <c r="H98" s="85" t="s">
        <v>44</v>
      </c>
      <c r="I98" s="101" t="s">
        <v>147</v>
      </c>
      <c r="J98" s="101" t="s">
        <v>152</v>
      </c>
      <c r="K98" s="85" t="s">
        <v>188</v>
      </c>
      <c r="L98" s="126" t="s">
        <v>365</v>
      </c>
      <c r="M98" s="82" t="s">
        <v>45</v>
      </c>
      <c r="N98" s="89" t="s">
        <v>46</v>
      </c>
      <c r="O98" s="89" t="s">
        <v>47</v>
      </c>
      <c r="P98" s="82" t="s">
        <v>58</v>
      </c>
      <c r="Q98" s="82" t="s">
        <v>224</v>
      </c>
      <c r="R98" s="111" t="s">
        <v>59</v>
      </c>
      <c r="S98" s="82" t="s">
        <v>235</v>
      </c>
      <c r="T98" s="128" t="s">
        <v>371</v>
      </c>
      <c r="U98" s="128" t="s">
        <v>390</v>
      </c>
      <c r="V98" s="71"/>
      <c r="W98" s="71"/>
      <c r="X98" s="71"/>
      <c r="Y98" s="82" t="s">
        <v>65</v>
      </c>
    </row>
    <row r="99" spans="1:25" ht="29" hidden="1">
      <c r="A99" s="85" t="str">
        <f>IF(NOT(ISNA(VLOOKUP(B99,'Database export'!B:L,1, FALSE))), "OK", "Not Found!")</f>
        <v>OK</v>
      </c>
      <c r="B99" s="82" t="str">
        <f t="shared" si="2"/>
        <v>[IQS]_[ACS]_Catalog_structured_search</v>
      </c>
      <c r="C99" s="71" t="s">
        <v>494</v>
      </c>
      <c r="D99" s="89" t="str">
        <f>VLOOKUP(B99,'Database export'!B:L,11, FALSE)</f>
        <v>[Response from structured criteria, Search from structured criteria]</v>
      </c>
      <c r="E99" s="85" t="str">
        <f t="shared" si="3"/>
        <v>Internal</v>
      </c>
      <c r="F99" s="85" t="s">
        <v>44</v>
      </c>
      <c r="G99" s="101" t="s">
        <v>122</v>
      </c>
      <c r="H99" s="85" t="s">
        <v>44</v>
      </c>
      <c r="I99" s="102" t="s">
        <v>20</v>
      </c>
      <c r="J99" s="101" t="s">
        <v>122</v>
      </c>
      <c r="K99" s="85" t="s">
        <v>215</v>
      </c>
      <c r="L99" s="126" t="s">
        <v>392</v>
      </c>
      <c r="M99" s="82" t="s">
        <v>45</v>
      </c>
      <c r="N99" s="127" t="s">
        <v>392</v>
      </c>
      <c r="O99" s="89" t="s">
        <v>47</v>
      </c>
      <c r="P99" s="82" t="s">
        <v>58</v>
      </c>
      <c r="Q99" s="82" t="s">
        <v>224</v>
      </c>
      <c r="R99" s="111" t="s">
        <v>59</v>
      </c>
      <c r="S99" s="82" t="s">
        <v>235</v>
      </c>
      <c r="T99" s="128"/>
      <c r="U99" s="128" t="s">
        <v>525</v>
      </c>
      <c r="V99" s="71"/>
      <c r="W99" s="71"/>
      <c r="X99" s="71"/>
      <c r="Y99" s="71"/>
    </row>
    <row r="100" spans="1:25" hidden="1">
      <c r="A100" s="85" t="str">
        <f>IF(NOT(ISNA(VLOOKUP(B100,'Database export'!B:L,1, FALSE))), "OK", "Not Found!")</f>
        <v>OK</v>
      </c>
      <c r="B100" s="82" t="str">
        <f t="shared" si="2"/>
        <v>[IQS]_[ACS]_Product_retrieval</v>
      </c>
      <c r="C100" s="71" t="s">
        <v>353</v>
      </c>
      <c r="D100" s="89" t="str">
        <f>VLOOKUP(B100,'Database export'!B:L,11, FALSE)</f>
        <v>[Image pivot format products]</v>
      </c>
      <c r="E100" s="85" t="str">
        <f t="shared" si="3"/>
        <v>Internal</v>
      </c>
      <c r="F100" s="85" t="s">
        <v>44</v>
      </c>
      <c r="G100" s="101" t="s">
        <v>122</v>
      </c>
      <c r="H100" s="85" t="s">
        <v>44</v>
      </c>
      <c r="I100" s="102" t="s">
        <v>20</v>
      </c>
      <c r="J100" s="101" t="s">
        <v>122</v>
      </c>
      <c r="K100" s="85" t="s">
        <v>188</v>
      </c>
      <c r="L100" s="126" t="s">
        <v>391</v>
      </c>
      <c r="M100" s="82" t="s">
        <v>45</v>
      </c>
      <c r="N100" s="127" t="s">
        <v>392</v>
      </c>
      <c r="O100" s="89" t="s">
        <v>47</v>
      </c>
      <c r="P100" s="82" t="s">
        <v>58</v>
      </c>
      <c r="Q100" s="82" t="s">
        <v>224</v>
      </c>
      <c r="R100" s="111" t="s">
        <v>59</v>
      </c>
      <c r="S100" s="82" t="s">
        <v>235</v>
      </c>
      <c r="T100" s="128"/>
      <c r="U100" s="128" t="s">
        <v>393</v>
      </c>
      <c r="V100" s="71"/>
      <c r="W100" s="71"/>
      <c r="X100" s="71"/>
      <c r="Y100" s="71"/>
    </row>
    <row r="101" spans="1:25" ht="29" hidden="1">
      <c r="A101" s="85" t="str">
        <f>IF(NOT(ISNA(VLOOKUP(B101,'Database export'!B:L,1, FALSE))), "OK", "Not Found!")</f>
        <v>OK</v>
      </c>
      <c r="B101" s="82" t="str">
        <f t="shared" si="2"/>
        <v>[FOS]_[CS]_Clear_TC</v>
      </c>
      <c r="C101" s="71" t="s">
        <v>401</v>
      </c>
      <c r="D101" s="89" t="str">
        <f>VLOOKUP(B101,'Database export'!B:L,11, FALSE)</f>
        <v>[Clear TC]</v>
      </c>
      <c r="E101" s="85" t="str">
        <f t="shared" si="3"/>
        <v>Internal</v>
      </c>
      <c r="F101" s="85" t="s">
        <v>44</v>
      </c>
      <c r="G101" s="101" t="s">
        <v>147</v>
      </c>
      <c r="H101" s="85" t="s">
        <v>44</v>
      </c>
      <c r="I101" s="101" t="s">
        <v>359</v>
      </c>
      <c r="J101" s="101" t="s">
        <v>147</v>
      </c>
      <c r="K101" s="85" t="s">
        <v>215</v>
      </c>
      <c r="L101" s="126" t="s">
        <v>398</v>
      </c>
      <c r="M101" s="82"/>
      <c r="N101" s="89"/>
      <c r="O101" s="89" t="s">
        <v>397</v>
      </c>
      <c r="P101" s="82" t="s">
        <v>58</v>
      </c>
      <c r="Q101" s="82" t="s">
        <v>224</v>
      </c>
      <c r="R101" s="111" t="s">
        <v>59</v>
      </c>
      <c r="S101" s="82" t="s">
        <v>63</v>
      </c>
      <c r="T101" s="128" t="s">
        <v>395</v>
      </c>
      <c r="U101" s="128" t="s">
        <v>396</v>
      </c>
      <c r="V101" s="71"/>
      <c r="W101" s="71"/>
      <c r="X101" s="71"/>
      <c r="Y101" s="82" t="s">
        <v>405</v>
      </c>
    </row>
    <row r="102" spans="1:25" ht="29" hidden="1">
      <c r="A102" s="85" t="str">
        <f>IF(NOT(ISNA(VLOOKUP(B102,'Database export'!B:L,1, FALSE))), "OK", "Not Found!")</f>
        <v>OK</v>
      </c>
      <c r="B102" s="82" t="str">
        <f t="shared" si="2"/>
        <v>[FOS]_[CS]_Clear_TM</v>
      </c>
      <c r="C102" s="71" t="s">
        <v>361</v>
      </c>
      <c r="D102" s="89" t="str">
        <f>VLOOKUP(B102,'Database export'!B:L,11, FALSE)</f>
        <v>[Clear TM]</v>
      </c>
      <c r="E102" s="85" t="str">
        <f t="shared" si="3"/>
        <v>Internal</v>
      </c>
      <c r="F102" s="85" t="s">
        <v>44</v>
      </c>
      <c r="G102" s="101" t="s">
        <v>147</v>
      </c>
      <c r="H102" s="85" t="s">
        <v>44</v>
      </c>
      <c r="I102" s="101" t="s">
        <v>359</v>
      </c>
      <c r="J102" s="101" t="s">
        <v>147</v>
      </c>
      <c r="K102" s="85" t="s">
        <v>215</v>
      </c>
      <c r="L102" s="126" t="s">
        <v>399</v>
      </c>
      <c r="M102" s="82"/>
      <c r="N102" s="89"/>
      <c r="O102" s="89" t="s">
        <v>397</v>
      </c>
      <c r="P102" s="82" t="s">
        <v>58</v>
      </c>
      <c r="Q102" s="82" t="s">
        <v>224</v>
      </c>
      <c r="R102" s="111" t="s">
        <v>59</v>
      </c>
      <c r="S102" s="82" t="s">
        <v>63</v>
      </c>
      <c r="T102" s="128" t="s">
        <v>395</v>
      </c>
      <c r="U102" s="128" t="s">
        <v>400</v>
      </c>
      <c r="V102" s="71"/>
      <c r="W102" s="71"/>
      <c r="X102" s="71"/>
      <c r="Y102" s="82" t="s">
        <v>405</v>
      </c>
    </row>
    <row r="103" spans="1:25" s="122" customFormat="1" ht="29" hidden="1">
      <c r="A103" s="85" t="str">
        <f>IF(NOT(ISNA(VLOOKUP(B103,'Database export'!B:L,1, FALSE))), "OK", "Not Found!")</f>
        <v>OK</v>
      </c>
      <c r="B103" s="82" t="str">
        <f t="shared" si="2"/>
        <v>[CS]_[SSS]_Clear_TC</v>
      </c>
      <c r="C103" s="71" t="s">
        <v>401</v>
      </c>
      <c r="D103" s="89" t="str">
        <f>VLOOKUP(B103,'Database export'!B:L,11, FALSE)</f>
        <v>[Clear TC]</v>
      </c>
      <c r="E103" s="85" t="str">
        <f t="shared" si="3"/>
        <v>Internal</v>
      </c>
      <c r="F103" s="85" t="s">
        <v>44</v>
      </c>
      <c r="G103" s="101" t="s">
        <v>359</v>
      </c>
      <c r="H103" s="85" t="s">
        <v>44</v>
      </c>
      <c r="I103" s="101" t="s">
        <v>406</v>
      </c>
      <c r="J103" s="101" t="s">
        <v>359</v>
      </c>
      <c r="K103" s="85" t="s">
        <v>215</v>
      </c>
      <c r="L103" s="126" t="s">
        <v>398</v>
      </c>
      <c r="M103" s="82"/>
      <c r="N103" s="89"/>
      <c r="O103" s="89" t="s">
        <v>397</v>
      </c>
      <c r="P103" s="82" t="s">
        <v>58</v>
      </c>
      <c r="Q103" s="82" t="s">
        <v>224</v>
      </c>
      <c r="R103" s="111" t="s">
        <v>59</v>
      </c>
      <c r="S103" s="82" t="s">
        <v>63</v>
      </c>
      <c r="T103" s="128" t="s">
        <v>395</v>
      </c>
      <c r="U103" s="128" t="s">
        <v>396</v>
      </c>
      <c r="V103" s="71"/>
      <c r="W103" s="71"/>
      <c r="X103" s="71"/>
      <c r="Y103" s="82" t="s">
        <v>405</v>
      </c>
    </row>
    <row r="104" spans="1:25" s="122" customFormat="1" ht="29" hidden="1">
      <c r="A104" s="85" t="str">
        <f>IF(NOT(ISNA(VLOOKUP(B104,'Database export'!B:L,1, FALSE))), "OK", "Not Found!")</f>
        <v>OK</v>
      </c>
      <c r="B104" s="82" t="str">
        <f t="shared" si="2"/>
        <v>[CS]_[SSS]_Clear_TM</v>
      </c>
      <c r="C104" s="71" t="s">
        <v>361</v>
      </c>
      <c r="D104" s="89" t="str">
        <f>VLOOKUP(B104,'Database export'!B:L,11, FALSE)</f>
        <v>[Clear TM]</v>
      </c>
      <c r="E104" s="85" t="str">
        <f t="shared" si="3"/>
        <v>Internal</v>
      </c>
      <c r="F104" s="85" t="s">
        <v>44</v>
      </c>
      <c r="G104" s="101" t="s">
        <v>359</v>
      </c>
      <c r="H104" s="85" t="s">
        <v>44</v>
      </c>
      <c r="I104" s="101" t="s">
        <v>406</v>
      </c>
      <c r="J104" s="101" t="s">
        <v>359</v>
      </c>
      <c r="K104" s="85" t="s">
        <v>215</v>
      </c>
      <c r="L104" s="126" t="s">
        <v>399</v>
      </c>
      <c r="M104" s="82"/>
      <c r="N104" s="89"/>
      <c r="O104" s="89" t="s">
        <v>397</v>
      </c>
      <c r="P104" s="82" t="s">
        <v>58</v>
      </c>
      <c r="Q104" s="82" t="s">
        <v>224</v>
      </c>
      <c r="R104" s="111" t="s">
        <v>59</v>
      </c>
      <c r="S104" s="82" t="s">
        <v>63</v>
      </c>
      <c r="T104" s="128" t="s">
        <v>395</v>
      </c>
      <c r="U104" s="128" t="s">
        <v>400</v>
      </c>
      <c r="V104" s="71"/>
      <c r="W104" s="71"/>
      <c r="X104" s="71"/>
      <c r="Y104" s="82" t="s">
        <v>405</v>
      </c>
    </row>
    <row r="105" spans="1:25" s="122" customFormat="1" ht="29" hidden="1">
      <c r="A105" s="85" t="str">
        <f>IF(NOT(ISNA(VLOOKUP(B105,'Database export'!B:L,1, FALSE))), "OK", "Not Found!")</f>
        <v>OK</v>
      </c>
      <c r="B105" s="82" t="str">
        <f t="shared" si="2"/>
        <v>[CS]_[GSTA]_Ciphered_TC</v>
      </c>
      <c r="C105" s="71" t="s">
        <v>403</v>
      </c>
      <c r="D105" s="89" t="str">
        <f>VLOOKUP(B105,'Database export'!B:L,11, FALSE)</f>
        <v>[Ciphered TC]</v>
      </c>
      <c r="E105" s="85" t="str">
        <f t="shared" si="3"/>
        <v>Internal</v>
      </c>
      <c r="F105" s="85" t="s">
        <v>44</v>
      </c>
      <c r="G105" s="101" t="s">
        <v>359</v>
      </c>
      <c r="H105" s="85" t="s">
        <v>44</v>
      </c>
      <c r="I105" s="101" t="s">
        <v>319</v>
      </c>
      <c r="J105" s="101" t="s">
        <v>359</v>
      </c>
      <c r="K105" s="85" t="s">
        <v>215</v>
      </c>
      <c r="L105" s="126" t="s">
        <v>398</v>
      </c>
      <c r="M105" s="82"/>
      <c r="N105" s="89"/>
      <c r="O105" s="89" t="s">
        <v>397</v>
      </c>
      <c r="P105" s="82" t="s">
        <v>58</v>
      </c>
      <c r="Q105" s="82" t="s">
        <v>224</v>
      </c>
      <c r="R105" s="111" t="s">
        <v>59</v>
      </c>
      <c r="S105" s="82" t="s">
        <v>63</v>
      </c>
      <c r="T105" s="128" t="s">
        <v>395</v>
      </c>
      <c r="U105" s="128" t="s">
        <v>396</v>
      </c>
      <c r="V105" s="71"/>
      <c r="W105" s="71"/>
      <c r="X105" s="71"/>
      <c r="Y105" s="82" t="s">
        <v>405</v>
      </c>
    </row>
    <row r="106" spans="1:25" s="122" customFormat="1" ht="29" hidden="1">
      <c r="A106" s="85" t="str">
        <f>IF(NOT(ISNA(VLOOKUP(B106,'Database export'!B:L,1, FALSE))), "OK", "Not Found!")</f>
        <v>OK</v>
      </c>
      <c r="B106" s="82" t="str">
        <f t="shared" si="2"/>
        <v>[CS]_[GSTA]_Ciphered_TM</v>
      </c>
      <c r="C106" s="71" t="s">
        <v>404</v>
      </c>
      <c r="D106" s="89" t="str">
        <f>VLOOKUP(B106,'Database export'!B:L,11, FALSE)</f>
        <v>[Ciphered TM]</v>
      </c>
      <c r="E106" s="85" t="str">
        <f t="shared" si="3"/>
        <v>Internal</v>
      </c>
      <c r="F106" s="85" t="s">
        <v>44</v>
      </c>
      <c r="G106" s="101" t="s">
        <v>359</v>
      </c>
      <c r="H106" s="85" t="s">
        <v>44</v>
      </c>
      <c r="I106" s="101" t="s">
        <v>319</v>
      </c>
      <c r="J106" s="101" t="s">
        <v>359</v>
      </c>
      <c r="K106" s="85" t="s">
        <v>215</v>
      </c>
      <c r="L106" s="126" t="s">
        <v>399</v>
      </c>
      <c r="M106" s="82"/>
      <c r="N106" s="89"/>
      <c r="O106" s="89" t="s">
        <v>397</v>
      </c>
      <c r="P106" s="82" t="s">
        <v>58</v>
      </c>
      <c r="Q106" s="82" t="s">
        <v>224</v>
      </c>
      <c r="R106" s="111" t="s">
        <v>59</v>
      </c>
      <c r="S106" s="82" t="s">
        <v>63</v>
      </c>
      <c r="T106" s="128" t="s">
        <v>395</v>
      </c>
      <c r="U106" s="128" t="s">
        <v>400</v>
      </c>
      <c r="V106" s="71"/>
      <c r="W106" s="71"/>
      <c r="X106" s="71"/>
      <c r="Y106" s="82" t="s">
        <v>405</v>
      </c>
    </row>
    <row r="107" spans="1:25" s="122" customFormat="1" hidden="1">
      <c r="A107" s="85" t="str">
        <f>IF(NOT(ISNA(VLOOKUP(B107,'Database export'!B:L,1, FALSE))), "OK", "Not Found!")</f>
        <v>OK</v>
      </c>
      <c r="B107" s="82" t="str">
        <f t="shared" si="2"/>
        <v>[IQS]_[FS]_User_Request_Activation</v>
      </c>
      <c r="C107" s="71" t="s">
        <v>421</v>
      </c>
      <c r="D107" s="89" t="str">
        <f>VLOOKUP(B107,'Database export'!B:L,11, FALSE)</f>
        <v>[User Request (ProgR + ProdR), User Request (ProdR)]</v>
      </c>
      <c r="E107" s="85" t="str">
        <f t="shared" si="3"/>
        <v>Internal</v>
      </c>
      <c r="F107" s="85" t="s">
        <v>44</v>
      </c>
      <c r="G107" s="101" t="s">
        <v>122</v>
      </c>
      <c r="H107" s="85" t="s">
        <v>44</v>
      </c>
      <c r="I107" s="101" t="s">
        <v>18</v>
      </c>
      <c r="J107" s="101" t="s">
        <v>122</v>
      </c>
      <c r="K107" s="85" t="s">
        <v>188</v>
      </c>
      <c r="L107" s="82" t="s">
        <v>168</v>
      </c>
      <c r="M107" s="87" t="s">
        <v>45</v>
      </c>
      <c r="N107" s="87" t="s">
        <v>46</v>
      </c>
      <c r="O107" s="99" t="s">
        <v>47</v>
      </c>
      <c r="P107" s="87" t="s">
        <v>58</v>
      </c>
      <c r="Q107" s="82" t="s">
        <v>224</v>
      </c>
      <c r="R107" s="111" t="s">
        <v>59</v>
      </c>
      <c r="S107" s="89" t="s">
        <v>61</v>
      </c>
      <c r="T107" s="88"/>
      <c r="U107" s="114" t="s">
        <v>435</v>
      </c>
      <c r="V107" s="82"/>
      <c r="W107" s="89" t="s">
        <v>49</v>
      </c>
      <c r="X107" s="71"/>
      <c r="Y107" s="71"/>
    </row>
    <row r="108" spans="1:25" s="122" customFormat="1" hidden="1">
      <c r="A108" s="85" t="str">
        <f>IF(NOT(ISNA(VLOOKUP(B108,'Database export'!B:L,1, FALSE))), "OK", "Not Found!")</f>
        <v>OK</v>
      </c>
      <c r="B108" s="82" t="str">
        <f t="shared" si="2"/>
        <v>[IQS]_[FS]_User_Request_Consultation</v>
      </c>
      <c r="C108" s="71" t="s">
        <v>423</v>
      </c>
      <c r="D108" s="89" t="str">
        <f>VLOOKUP(B108,'Database export'!B:L,11, FALSE)</f>
        <v>[Progress Information]</v>
      </c>
      <c r="E108" s="85" t="str">
        <f t="shared" si="3"/>
        <v>Internal</v>
      </c>
      <c r="F108" s="85" t="s">
        <v>44</v>
      </c>
      <c r="G108" s="101" t="s">
        <v>122</v>
      </c>
      <c r="H108" s="85" t="s">
        <v>44</v>
      </c>
      <c r="I108" s="101" t="s">
        <v>18</v>
      </c>
      <c r="J108" s="101" t="s">
        <v>122</v>
      </c>
      <c r="K108" s="85" t="s">
        <v>188</v>
      </c>
      <c r="L108" s="82" t="s">
        <v>186</v>
      </c>
      <c r="M108" s="87" t="s">
        <v>45</v>
      </c>
      <c r="N108" s="87" t="s">
        <v>46</v>
      </c>
      <c r="O108" s="99" t="s">
        <v>47</v>
      </c>
      <c r="P108" s="87" t="s">
        <v>58</v>
      </c>
      <c r="Q108" s="82" t="s">
        <v>224</v>
      </c>
      <c r="R108" s="111" t="s">
        <v>59</v>
      </c>
      <c r="S108" s="89" t="s">
        <v>61</v>
      </c>
      <c r="T108" s="88"/>
      <c r="U108" s="114" t="s">
        <v>436</v>
      </c>
      <c r="V108" s="82"/>
      <c r="W108" s="89" t="s">
        <v>49</v>
      </c>
      <c r="X108" s="71"/>
      <c r="Y108" s="71"/>
    </row>
    <row r="109" spans="1:25" ht="29" hidden="1">
      <c r="A109" s="85" t="str">
        <f>IF(NOT(ISNA(VLOOKUP(B109,'Database export'!B:L,1, FALSE))), "OK", "Not Found!")</f>
        <v>OK</v>
      </c>
      <c r="B109" s="82" t="str">
        <f t="shared" si="2"/>
        <v>[IQS]_[FOS]_TM_Value</v>
      </c>
      <c r="C109" s="71" t="s">
        <v>425</v>
      </c>
      <c r="D109" s="89" t="str">
        <f>VLOOKUP(B109,'Database export'!B:L,11, FALSE)</f>
        <v>[On-Board Context]</v>
      </c>
      <c r="E109" s="85" t="str">
        <f t="shared" si="3"/>
        <v>Internal</v>
      </c>
      <c r="F109" s="85" t="s">
        <v>44</v>
      </c>
      <c r="G109" s="101" t="s">
        <v>122</v>
      </c>
      <c r="H109" s="85" t="s">
        <v>44</v>
      </c>
      <c r="I109" s="101" t="s">
        <v>147</v>
      </c>
      <c r="J109" s="101" t="s">
        <v>122</v>
      </c>
      <c r="K109" s="85" t="s">
        <v>188</v>
      </c>
      <c r="L109" s="126" t="s">
        <v>365</v>
      </c>
      <c r="M109" s="82" t="s">
        <v>45</v>
      </c>
      <c r="N109" s="89" t="s">
        <v>46</v>
      </c>
      <c r="O109" s="89" t="s">
        <v>47</v>
      </c>
      <c r="P109" s="82" t="s">
        <v>58</v>
      </c>
      <c r="Q109" s="82" t="s">
        <v>224</v>
      </c>
      <c r="R109" s="111" t="s">
        <v>59</v>
      </c>
      <c r="S109" s="82" t="s">
        <v>61</v>
      </c>
      <c r="T109" s="128" t="s">
        <v>437</v>
      </c>
      <c r="U109" s="128" t="s">
        <v>439</v>
      </c>
      <c r="V109" s="71"/>
      <c r="W109" s="71"/>
      <c r="X109" s="71"/>
      <c r="Y109" s="82" t="s">
        <v>65</v>
      </c>
    </row>
    <row r="110" spans="1:25" ht="29" hidden="1">
      <c r="A110" s="85" t="str">
        <f>IF(NOT(ISNA(VLOOKUP(B110,'Database export'!B:L,1, FALSE))), "OK", "Not Found!")</f>
        <v>OK</v>
      </c>
      <c r="B110" s="82" t="str">
        <f t="shared" si="2"/>
        <v>[FOS]_[IQS]_Payload_Calibration</v>
      </c>
      <c r="C110" s="71" t="s">
        <v>426</v>
      </c>
      <c r="D110" s="89" t="str">
        <f>VLOOKUP(B110,'Database export'!B:L,11, FALSE)</f>
        <v>[Payload Calibration Data]</v>
      </c>
      <c r="E110" s="85" t="str">
        <f t="shared" si="3"/>
        <v>Internal</v>
      </c>
      <c r="F110" s="85" t="s">
        <v>44</v>
      </c>
      <c r="G110" s="101" t="s">
        <v>147</v>
      </c>
      <c r="H110" s="85" t="s">
        <v>44</v>
      </c>
      <c r="I110" s="101" t="s">
        <v>122</v>
      </c>
      <c r="J110" s="101" t="s">
        <v>147</v>
      </c>
      <c r="K110" s="101" t="s">
        <v>188</v>
      </c>
      <c r="L110" s="126" t="s">
        <v>426</v>
      </c>
      <c r="M110" s="127" t="s">
        <v>45</v>
      </c>
      <c r="N110" s="127" t="s">
        <v>441</v>
      </c>
      <c r="O110" s="89" t="s">
        <v>47</v>
      </c>
      <c r="P110" s="82" t="s">
        <v>58</v>
      </c>
      <c r="Q110" s="82" t="s">
        <v>224</v>
      </c>
      <c r="R110" s="111" t="s">
        <v>59</v>
      </c>
      <c r="S110" s="82" t="s">
        <v>235</v>
      </c>
      <c r="T110" s="128" t="s">
        <v>372</v>
      </c>
      <c r="U110" s="128" t="s">
        <v>442</v>
      </c>
      <c r="V110" s="71"/>
      <c r="W110" s="71"/>
      <c r="X110" s="71"/>
      <c r="Y110" s="71" t="s">
        <v>405</v>
      </c>
    </row>
    <row r="111" spans="1:25" hidden="1">
      <c r="A111" s="85" t="str">
        <f>IF(NOT(ISNA(VLOOKUP(B111,'Database export'!B:L,1, FALSE))), "OK", "Not Found!")</f>
        <v>OK</v>
      </c>
      <c r="B111" s="82" t="str">
        <f t="shared" si="2"/>
        <v>[IQS]_[FOS]_Payload_Calibration_Upload_Report</v>
      </c>
      <c r="C111" s="71" t="s">
        <v>428</v>
      </c>
      <c r="D111" s="89" t="str">
        <f>VLOOKUP(B111,'Database export'!B:L,11, FALSE)</f>
        <v>[Follow-up]</v>
      </c>
      <c r="E111" s="85" t="str">
        <f t="shared" si="3"/>
        <v>Internal</v>
      </c>
      <c r="F111" s="85" t="s">
        <v>44</v>
      </c>
      <c r="G111" s="101" t="s">
        <v>122</v>
      </c>
      <c r="H111" s="85" t="s">
        <v>44</v>
      </c>
      <c r="I111" s="101" t="s">
        <v>147</v>
      </c>
      <c r="J111" s="101" t="s">
        <v>122</v>
      </c>
      <c r="K111" s="85" t="s">
        <v>188</v>
      </c>
      <c r="L111" s="126" t="s">
        <v>369</v>
      </c>
      <c r="M111" s="82" t="s">
        <v>45</v>
      </c>
      <c r="N111" s="89" t="s">
        <v>46</v>
      </c>
      <c r="O111" s="89" t="s">
        <v>47</v>
      </c>
      <c r="P111" s="82" t="s">
        <v>58</v>
      </c>
      <c r="Q111" s="82" t="s">
        <v>224</v>
      </c>
      <c r="R111" s="111" t="s">
        <v>59</v>
      </c>
      <c r="S111" s="82" t="s">
        <v>61</v>
      </c>
      <c r="T111" s="128" t="s">
        <v>371</v>
      </c>
      <c r="U111" s="128" t="s">
        <v>440</v>
      </c>
      <c r="V111" s="71"/>
      <c r="W111" s="71"/>
      <c r="X111" s="71"/>
      <c r="Y111" s="82" t="s">
        <v>65</v>
      </c>
    </row>
    <row r="112" spans="1:25" ht="29" hidden="1">
      <c r="A112" s="85" t="str">
        <f>IF(NOT(ISNA(VLOOKUP(B112,'Database export'!B:L,1, FALSE))), "OK", "Not Found!")</f>
        <v>OK</v>
      </c>
      <c r="B112" s="82" t="str">
        <f t="shared" si="2"/>
        <v>[IQS]_[APS]_Production_Context</v>
      </c>
      <c r="C112" s="71" t="s">
        <v>431</v>
      </c>
      <c r="D112" s="89" t="str">
        <f>VLOOKUP(B112,'Database export'!B:L,11, FALSE)</f>
        <v>[Production Context]</v>
      </c>
      <c r="E112" s="85" t="str">
        <f t="shared" si="3"/>
        <v>Internal</v>
      </c>
      <c r="F112" s="85" t="s">
        <v>44</v>
      </c>
      <c r="G112" s="101" t="s">
        <v>122</v>
      </c>
      <c r="H112" s="85" t="s">
        <v>44</v>
      </c>
      <c r="I112" s="101" t="s">
        <v>115</v>
      </c>
      <c r="J112" s="101" t="s">
        <v>122</v>
      </c>
      <c r="K112" s="85" t="s">
        <v>188</v>
      </c>
      <c r="L112" s="126" t="s">
        <v>431</v>
      </c>
      <c r="M112" s="87" t="s">
        <v>45</v>
      </c>
      <c r="N112" s="87" t="s">
        <v>46</v>
      </c>
      <c r="O112" s="99" t="s">
        <v>47</v>
      </c>
      <c r="P112" s="87" t="s">
        <v>58</v>
      </c>
      <c r="Q112" s="82" t="s">
        <v>224</v>
      </c>
      <c r="R112" s="111" t="s">
        <v>59</v>
      </c>
      <c r="S112" s="71" t="s">
        <v>61</v>
      </c>
      <c r="T112" s="128" t="s">
        <v>437</v>
      </c>
      <c r="U112" s="128" t="s">
        <v>438</v>
      </c>
      <c r="V112" s="71"/>
      <c r="W112" s="71"/>
      <c r="X112" s="71"/>
      <c r="Y112" s="71"/>
    </row>
    <row r="113" spans="1:25" ht="29" hidden="1">
      <c r="A113" s="85" t="str">
        <f>IF(NOT(ISNA(VLOOKUP(B113,'Database export'!B:L,1, FALSE))), "OK", "Not Found!")</f>
        <v>OK</v>
      </c>
      <c r="B113" s="82" t="str">
        <f t="shared" si="2"/>
        <v>[IQS]_[PPS]_Production_Context</v>
      </c>
      <c r="C113" s="71" t="s">
        <v>431</v>
      </c>
      <c r="D113" s="89" t="str">
        <f>VLOOKUP(B113,'Database export'!B:L,11, FALSE)</f>
        <v>[Production Context]</v>
      </c>
      <c r="E113" s="85" t="str">
        <f t="shared" si="3"/>
        <v>Internal</v>
      </c>
      <c r="F113" s="85" t="s">
        <v>44</v>
      </c>
      <c r="G113" s="101" t="s">
        <v>122</v>
      </c>
      <c r="H113" s="85" t="s">
        <v>44</v>
      </c>
      <c r="I113" s="101" t="s">
        <v>19</v>
      </c>
      <c r="J113" s="101" t="s">
        <v>122</v>
      </c>
      <c r="K113" s="85" t="s">
        <v>188</v>
      </c>
      <c r="L113" s="126" t="s">
        <v>431</v>
      </c>
      <c r="M113" s="87" t="s">
        <v>45</v>
      </c>
      <c r="N113" s="87" t="s">
        <v>46</v>
      </c>
      <c r="O113" s="99" t="s">
        <v>47</v>
      </c>
      <c r="P113" s="87" t="s">
        <v>58</v>
      </c>
      <c r="Q113" s="82" t="s">
        <v>224</v>
      </c>
      <c r="R113" s="111" t="s">
        <v>59</v>
      </c>
      <c r="S113" s="71" t="s">
        <v>61</v>
      </c>
      <c r="T113" s="128" t="s">
        <v>437</v>
      </c>
      <c r="U113" s="128" t="s">
        <v>438</v>
      </c>
      <c r="V113" s="71"/>
      <c r="W113" s="71"/>
      <c r="X113" s="71"/>
      <c r="Y113" s="71"/>
    </row>
    <row r="114" spans="1:25" hidden="1">
      <c r="A114" s="85" t="str">
        <f>IF(NOT(ISNA(VLOOKUP(B114,'Database export'!B:L,1, FALSE))), "OK", "Not Found!")</f>
        <v>OK</v>
      </c>
      <c r="B114" s="82" t="str">
        <f t="shared" si="2"/>
        <v>[ACS]_[DITS]_Product_integrity_check</v>
      </c>
      <c r="C114" s="69" t="s">
        <v>444</v>
      </c>
      <c r="D114" s="89" t="str">
        <f>VLOOKUP(B114,'Database export'!B:L,11, FALSE)</f>
        <v>[Product integrity check request, Data hash code, Integrity status]</v>
      </c>
      <c r="E114" s="85" t="str">
        <f t="shared" si="3"/>
        <v>Internal</v>
      </c>
      <c r="F114" s="85" t="s">
        <v>44</v>
      </c>
      <c r="G114" s="101" t="s">
        <v>20</v>
      </c>
      <c r="H114" s="85" t="s">
        <v>44</v>
      </c>
      <c r="I114" s="102" t="s">
        <v>23</v>
      </c>
      <c r="J114" s="101" t="s">
        <v>20</v>
      </c>
      <c r="K114" s="85" t="s">
        <v>188</v>
      </c>
      <c r="L114" s="126" t="s">
        <v>449</v>
      </c>
      <c r="M114" s="127" t="s">
        <v>45</v>
      </c>
      <c r="N114" s="127" t="s">
        <v>46</v>
      </c>
      <c r="O114" s="99" t="s">
        <v>47</v>
      </c>
      <c r="P114" s="87" t="s">
        <v>58</v>
      </c>
      <c r="Q114" s="82" t="s">
        <v>224</v>
      </c>
      <c r="R114" s="82" t="s">
        <v>59</v>
      </c>
      <c r="S114" s="71" t="s">
        <v>61</v>
      </c>
      <c r="T114" s="128"/>
      <c r="U114" s="128"/>
      <c r="V114" s="71"/>
      <c r="W114" s="71"/>
      <c r="X114" s="71"/>
      <c r="Y114" s="71"/>
    </row>
    <row r="115" spans="1:25" s="122" customFormat="1" ht="29" hidden="1">
      <c r="A115" s="85" t="str">
        <f>IF(NOT(ISNA(VLOOKUP(B115,'Database export'!B:L,1, FALSE))), "OK", "Not Found!")</f>
        <v>OK</v>
      </c>
      <c r="B115" s="82" t="str">
        <f t="shared" si="2"/>
        <v>[ACS]_[KBDS]_Thematics_catalog_request</v>
      </c>
      <c r="C115" s="69" t="s">
        <v>445</v>
      </c>
      <c r="D115" s="89" t="str">
        <f>VLOOKUP(B115,'Database export'!B:L,11, FALSE)</f>
        <v>[Thematics catalog request, Thematics catalog response]</v>
      </c>
      <c r="E115" s="85" t="str">
        <f t="shared" si="3"/>
        <v>Internal</v>
      </c>
      <c r="F115" s="85" t="s">
        <v>44</v>
      </c>
      <c r="G115" s="101" t="s">
        <v>20</v>
      </c>
      <c r="H115" s="85" t="s">
        <v>44</v>
      </c>
      <c r="I115" s="102" t="s">
        <v>22</v>
      </c>
      <c r="J115" s="101" t="s">
        <v>20</v>
      </c>
      <c r="K115" s="85" t="s">
        <v>188</v>
      </c>
      <c r="L115" s="126" t="s">
        <v>351</v>
      </c>
      <c r="M115" s="82" t="s">
        <v>45</v>
      </c>
      <c r="N115" s="127" t="s">
        <v>392</v>
      </c>
      <c r="O115" s="89" t="s">
        <v>47</v>
      </c>
      <c r="P115" s="82" t="s">
        <v>58</v>
      </c>
      <c r="Q115" s="82" t="s">
        <v>224</v>
      </c>
      <c r="R115" s="82" t="s">
        <v>59</v>
      </c>
      <c r="S115" s="71"/>
      <c r="T115" s="128" t="s">
        <v>450</v>
      </c>
      <c r="U115" s="128"/>
      <c r="V115" s="71"/>
      <c r="W115" s="71"/>
      <c r="X115" s="71"/>
      <c r="Y115" s="71"/>
    </row>
    <row r="116" spans="1:25" hidden="1">
      <c r="A116" s="85" t="str">
        <f>IF(NOT(ISNA(VLOOKUP(B116,'Database export'!B:L,1, FALSE))), "OK", "Not Found!")</f>
        <v>OK</v>
      </c>
      <c r="B116" s="82" t="str">
        <f t="shared" si="2"/>
        <v>[ACS]_[KBDS]_Archiving_product_retrieval</v>
      </c>
      <c r="C116" s="69" t="s">
        <v>446</v>
      </c>
      <c r="D116" s="89" t="str">
        <f>VLOOKUP(B116,'Database export'!B:L,11, FALSE)</f>
        <v>[Smart pivot format product]</v>
      </c>
      <c r="E116" s="85" t="str">
        <f t="shared" si="3"/>
        <v>Internal</v>
      </c>
      <c r="F116" s="85" t="s">
        <v>44</v>
      </c>
      <c r="G116" s="101" t="s">
        <v>20</v>
      </c>
      <c r="H116" s="85" t="s">
        <v>44</v>
      </c>
      <c r="I116" s="102" t="s">
        <v>22</v>
      </c>
      <c r="J116" s="101" t="s">
        <v>20</v>
      </c>
      <c r="K116" s="85" t="s">
        <v>215</v>
      </c>
      <c r="L116" s="86" t="s">
        <v>287</v>
      </c>
      <c r="M116" s="87" t="s">
        <v>45</v>
      </c>
      <c r="N116" s="87" t="s">
        <v>526</v>
      </c>
      <c r="O116" s="89" t="s">
        <v>47</v>
      </c>
      <c r="P116" s="87" t="s">
        <v>22</v>
      </c>
      <c r="Q116" s="71"/>
      <c r="R116" s="71" t="s">
        <v>527</v>
      </c>
      <c r="S116" s="71"/>
      <c r="T116" s="128"/>
      <c r="U116" s="128"/>
      <c r="V116" s="71"/>
      <c r="W116" s="71"/>
      <c r="X116" s="71"/>
      <c r="Y116" s="71"/>
    </row>
    <row r="117" spans="1:25" hidden="1">
      <c r="A117" s="85" t="str">
        <f>IF(NOT(ISNA(VLOOKUP(B117,'Database export'!B:L,1, FALSE))), "OK", "Not Found!")</f>
        <v>OK</v>
      </c>
      <c r="B117" s="82" t="str">
        <f t="shared" si="2"/>
        <v>[ACS]_[KBDS]_Enhanced_product_metadata</v>
      </c>
      <c r="C117" s="69" t="s">
        <v>447</v>
      </c>
      <c r="D117" s="89" t="str">
        <f>VLOOKUP(B117,'Database export'!B:L,11, FALSE)</f>
        <v>[Enhanced product catalog data, Enhanced product catalog request]</v>
      </c>
      <c r="E117" s="85" t="str">
        <f t="shared" si="3"/>
        <v>Internal</v>
      </c>
      <c r="F117" s="85" t="s">
        <v>44</v>
      </c>
      <c r="G117" s="101" t="s">
        <v>20</v>
      </c>
      <c r="H117" s="85" t="s">
        <v>44</v>
      </c>
      <c r="I117" s="102" t="s">
        <v>22</v>
      </c>
      <c r="J117" s="101" t="s">
        <v>20</v>
      </c>
      <c r="K117" s="85" t="s">
        <v>188</v>
      </c>
      <c r="L117" s="126" t="s">
        <v>352</v>
      </c>
      <c r="M117" s="127" t="s">
        <v>45</v>
      </c>
      <c r="N117" s="127" t="s">
        <v>392</v>
      </c>
      <c r="O117" s="89" t="s">
        <v>47</v>
      </c>
      <c r="P117" s="82" t="s">
        <v>58</v>
      </c>
      <c r="Q117" s="82" t="s">
        <v>224</v>
      </c>
      <c r="R117" s="82" t="s">
        <v>59</v>
      </c>
      <c r="S117" s="71"/>
      <c r="T117" s="128"/>
      <c r="U117" s="128"/>
      <c r="V117" s="71"/>
      <c r="W117" s="71"/>
      <c r="X117" s="71"/>
      <c r="Y117" s="71"/>
    </row>
    <row r="118" spans="1:25" s="122" customFormat="1" hidden="1">
      <c r="A118" s="85" t="str">
        <f>IF(NOT(ISNA(VLOOKUP(B118,'Database export'!B:L,1, FALSE))), "OK", "Not Found!")</f>
        <v>OK</v>
      </c>
      <c r="B118" s="82" t="str">
        <f t="shared" si="2"/>
        <v>[UAS]_[ACS]_Catalog_structured_search</v>
      </c>
      <c r="C118" s="69" t="s">
        <v>515</v>
      </c>
      <c r="D118" s="89" t="str">
        <f>VLOOKUP(B118,'Database export'!B:L,11, FALSE)</f>
        <v>[Response from structured criteria, Search from structured criteria]</v>
      </c>
      <c r="E118" s="85" t="str">
        <f t="shared" si="3"/>
        <v>Internal</v>
      </c>
      <c r="F118" s="85" t="s">
        <v>44</v>
      </c>
      <c r="G118" s="101" t="s">
        <v>108</v>
      </c>
      <c r="H118" s="85" t="s">
        <v>44</v>
      </c>
      <c r="I118" s="102" t="s">
        <v>20</v>
      </c>
      <c r="J118" s="101" t="s">
        <v>108</v>
      </c>
      <c r="K118" s="85" t="s">
        <v>215</v>
      </c>
      <c r="L118" s="126" t="s">
        <v>392</v>
      </c>
      <c r="M118" s="82" t="s">
        <v>45</v>
      </c>
      <c r="N118" s="127" t="s">
        <v>392</v>
      </c>
      <c r="O118" s="89" t="s">
        <v>47</v>
      </c>
      <c r="P118" s="82" t="s">
        <v>58</v>
      </c>
      <c r="Q118" s="82" t="s">
        <v>224</v>
      </c>
      <c r="R118" s="82" t="s">
        <v>59</v>
      </c>
      <c r="S118" s="71"/>
      <c r="T118" s="128"/>
      <c r="U118" s="128" t="s">
        <v>523</v>
      </c>
      <c r="V118" s="71"/>
      <c r="W118" s="71"/>
      <c r="X118" s="71"/>
      <c r="Y118" s="71"/>
    </row>
    <row r="119" spans="1:25" s="122" customFormat="1" hidden="1">
      <c r="A119" s="85" t="str">
        <f>IF(NOT(ISNA(VLOOKUP(B119,'Database export'!B:L,1, FALSE))), "OK", "Not Found!")</f>
        <v>OK</v>
      </c>
      <c r="B119" s="82" t="str">
        <f t="shared" si="2"/>
        <v>[UAS]_[ACS]_Catalog_natural_language_search</v>
      </c>
      <c r="C119" s="69" t="s">
        <v>448</v>
      </c>
      <c r="D119" s="89" t="str">
        <f>VLOOKUP(B119,'Database export'!B:L,11, FALSE)</f>
        <v>[Search from natural language criteria, Response from natural language criteria]</v>
      </c>
      <c r="E119" s="85" t="str">
        <f t="shared" si="3"/>
        <v>Internal</v>
      </c>
      <c r="F119" s="85" t="s">
        <v>44</v>
      </c>
      <c r="G119" s="101" t="s">
        <v>108</v>
      </c>
      <c r="H119" s="85" t="s">
        <v>44</v>
      </c>
      <c r="I119" s="102" t="s">
        <v>20</v>
      </c>
      <c r="J119" s="101" t="s">
        <v>108</v>
      </c>
      <c r="K119" s="85" t="s">
        <v>215</v>
      </c>
      <c r="L119" s="126" t="s">
        <v>392</v>
      </c>
      <c r="M119" s="82" t="s">
        <v>45</v>
      </c>
      <c r="N119" s="127" t="s">
        <v>392</v>
      </c>
      <c r="O119" s="89" t="s">
        <v>47</v>
      </c>
      <c r="P119" s="82" t="s">
        <v>58</v>
      </c>
      <c r="Q119" s="82" t="s">
        <v>224</v>
      </c>
      <c r="R119" s="82" t="s">
        <v>59</v>
      </c>
      <c r="S119" s="71"/>
      <c r="T119" s="128"/>
      <c r="U119" s="128"/>
      <c r="V119" s="71"/>
      <c r="W119" s="71"/>
      <c r="X119" s="71"/>
      <c r="Y119" s="71"/>
    </row>
    <row r="120" spans="1:25" s="122" customFormat="1" ht="29" hidden="1">
      <c r="A120" s="85" t="str">
        <f>IF(NOT(ISNA(VLOOKUP(B120,'Database export'!B:L,1, FALSE))), "OK", "Not Found!")</f>
        <v>OK</v>
      </c>
      <c r="B120" s="82" t="str">
        <f t="shared" si="2"/>
        <v>[ACS]_[INTS]_External_Products</v>
      </c>
      <c r="C120" s="69" t="s">
        <v>466</v>
      </c>
      <c r="D120" s="89" t="str">
        <f>VLOOKUP(B120,'Database export'!B:L,11, FALSE)</f>
        <v>[External pivot format product]</v>
      </c>
      <c r="E120" s="85" t="str">
        <f t="shared" si="3"/>
        <v>Internal</v>
      </c>
      <c r="F120" s="85" t="s">
        <v>44</v>
      </c>
      <c r="G120" s="101" t="s">
        <v>20</v>
      </c>
      <c r="H120" s="85" t="s">
        <v>44</v>
      </c>
      <c r="I120" s="102" t="s">
        <v>154</v>
      </c>
      <c r="J120" s="101" t="s">
        <v>20</v>
      </c>
      <c r="K120" s="85" t="s">
        <v>215</v>
      </c>
      <c r="L120" s="86" t="s">
        <v>287</v>
      </c>
      <c r="M120" s="87" t="s">
        <v>45</v>
      </c>
      <c r="N120" s="87" t="s">
        <v>481</v>
      </c>
      <c r="O120" s="87" t="s">
        <v>47</v>
      </c>
      <c r="P120" s="87" t="s">
        <v>58</v>
      </c>
      <c r="Q120" s="71" t="s">
        <v>224</v>
      </c>
      <c r="R120" s="111" t="s">
        <v>479</v>
      </c>
      <c r="S120" s="71"/>
      <c r="T120" s="128"/>
      <c r="U120" s="128" t="s">
        <v>482</v>
      </c>
      <c r="V120" s="71"/>
      <c r="W120" s="71"/>
      <c r="X120" s="71"/>
      <c r="Y120" s="71"/>
    </row>
    <row r="121" spans="1:25" s="122" customFormat="1" hidden="1">
      <c r="A121" s="85" t="str">
        <f>IF(NOT(ISNA(VLOOKUP(B121,'Database export'!B:L,1, FALSE))), "OK", "Not Found!")</f>
        <v>OK</v>
      </c>
      <c r="B121" s="82" t="str">
        <f t="shared" si="2"/>
        <v>[DDS]_[ACS]_Product_retrieval</v>
      </c>
      <c r="C121" s="69" t="s">
        <v>353</v>
      </c>
      <c r="D121" s="89" t="str">
        <f>VLOOKUP(B121,'Database export'!B:L,11, FALSE)</f>
        <v>[Pivot format products]</v>
      </c>
      <c r="E121" s="85" t="str">
        <f t="shared" si="3"/>
        <v>Internal</v>
      </c>
      <c r="F121" s="85" t="s">
        <v>44</v>
      </c>
      <c r="G121" s="101" t="s">
        <v>119</v>
      </c>
      <c r="H121" s="85" t="s">
        <v>44</v>
      </c>
      <c r="I121" s="102" t="s">
        <v>20</v>
      </c>
      <c r="J121" s="101" t="s">
        <v>119</v>
      </c>
      <c r="K121" s="85" t="s">
        <v>188</v>
      </c>
      <c r="L121" s="126" t="s">
        <v>391</v>
      </c>
      <c r="M121" s="82" t="s">
        <v>45</v>
      </c>
      <c r="N121" s="127" t="s">
        <v>392</v>
      </c>
      <c r="O121" s="89" t="s">
        <v>47</v>
      </c>
      <c r="P121" s="82" t="s">
        <v>58</v>
      </c>
      <c r="Q121" s="82" t="s">
        <v>224</v>
      </c>
      <c r="R121" s="111" t="s">
        <v>59</v>
      </c>
      <c r="S121" s="71"/>
      <c r="T121" s="128"/>
      <c r="U121" s="128"/>
      <c r="V121" s="71"/>
      <c r="W121" s="71"/>
      <c r="X121" s="71"/>
      <c r="Y121" s="71"/>
    </row>
    <row r="122" spans="1:25" s="122" customFormat="1" hidden="1">
      <c r="A122" s="85" t="str">
        <f>IF(NOT(ISNA(VLOOKUP(B122,'Database export'!B:L,1, FALSE))), "OK", "Not Found!")</f>
        <v>OK</v>
      </c>
      <c r="B122" s="82" t="str">
        <f t="shared" si="2"/>
        <v>[DITS]_[DDS]_Internal_input_products</v>
      </c>
      <c r="C122" s="82" t="s">
        <v>263</v>
      </c>
      <c r="D122" s="89" t="str">
        <f>VLOOKUP(B122,'Database export'!B:L,11, FALSE)</f>
        <v>[Input product(s) for signature]</v>
      </c>
      <c r="E122" s="85" t="str">
        <f t="shared" si="3"/>
        <v>Internal</v>
      </c>
      <c r="F122" s="85" t="s">
        <v>44</v>
      </c>
      <c r="G122" s="90" t="s">
        <v>23</v>
      </c>
      <c r="H122" s="85" t="s">
        <v>44</v>
      </c>
      <c r="I122" s="85" t="s">
        <v>119</v>
      </c>
      <c r="J122" s="101" t="s">
        <v>119</v>
      </c>
      <c r="K122" s="101" t="s">
        <v>215</v>
      </c>
      <c r="L122" s="126" t="s">
        <v>519</v>
      </c>
      <c r="M122" s="127"/>
      <c r="N122" s="127"/>
      <c r="O122" s="127"/>
      <c r="P122" s="127"/>
      <c r="Q122" s="71"/>
      <c r="R122" s="71"/>
      <c r="S122" s="71"/>
      <c r="T122" s="128"/>
      <c r="U122" s="128"/>
      <c r="V122" s="71"/>
      <c r="W122" s="71"/>
      <c r="X122" s="71"/>
      <c r="Y122" s="71"/>
    </row>
    <row r="123" spans="1:25" s="122" customFormat="1" hidden="1">
      <c r="A123" s="85" t="str">
        <f>IF(NOT(ISNA(VLOOKUP(B123,'Database export'!B:L,1, FALSE))), "OK", "Not Found!")</f>
        <v>OK</v>
      </c>
      <c r="B123" s="82" t="str">
        <f t="shared" si="2"/>
        <v>[FOS]_[GSTA]_RC</v>
      </c>
      <c r="C123" s="71" t="s">
        <v>412</v>
      </c>
      <c r="D123" s="89" t="str">
        <f>VLOOKUP(B123,'Database export'!B:L,11, FALSE)</f>
        <v>[RC]</v>
      </c>
      <c r="E123" s="85" t="str">
        <f t="shared" si="3"/>
        <v>Internal</v>
      </c>
      <c r="F123" s="101"/>
      <c r="G123" s="101" t="s">
        <v>147</v>
      </c>
      <c r="H123" s="101"/>
      <c r="I123" s="101" t="s">
        <v>319</v>
      </c>
      <c r="J123" s="101" t="s">
        <v>147</v>
      </c>
      <c r="K123" s="101" t="s">
        <v>215</v>
      </c>
      <c r="L123" s="126" t="s">
        <v>457</v>
      </c>
      <c r="M123" s="127"/>
      <c r="N123" s="127"/>
      <c r="O123" s="127" t="s">
        <v>397</v>
      </c>
      <c r="P123" s="82" t="s">
        <v>58</v>
      </c>
      <c r="Q123" s="82" t="s">
        <v>224</v>
      </c>
      <c r="R123" s="111" t="s">
        <v>59</v>
      </c>
      <c r="S123" s="82" t="s">
        <v>235</v>
      </c>
      <c r="T123" s="128" t="s">
        <v>395</v>
      </c>
      <c r="U123" s="128" t="s">
        <v>459</v>
      </c>
      <c r="V123" s="71"/>
      <c r="W123" s="71"/>
      <c r="X123" s="71"/>
      <c r="Y123" s="71"/>
    </row>
    <row r="124" spans="1:25" s="122" customFormat="1" hidden="1">
      <c r="A124" s="85" t="str">
        <f>IF(NOT(ISNA(VLOOKUP(B124,'Database export'!B:L,1, FALSE))), "OK", "Not Found!")</f>
        <v>OK</v>
      </c>
      <c r="B124" s="82" t="str">
        <f t="shared" si="2"/>
        <v>[FOS]_[GSTA]_RM</v>
      </c>
      <c r="C124" s="71" t="s">
        <v>414</v>
      </c>
      <c r="D124" s="89" t="str">
        <f>VLOOKUP(B124,'Database export'!B:L,11, FALSE)</f>
        <v>[RM]</v>
      </c>
      <c r="E124" s="85" t="str">
        <f t="shared" si="3"/>
        <v>Internal</v>
      </c>
      <c r="F124" s="101"/>
      <c r="G124" s="101" t="s">
        <v>147</v>
      </c>
      <c r="H124" s="101"/>
      <c r="I124" s="101" t="s">
        <v>319</v>
      </c>
      <c r="J124" s="101" t="s">
        <v>147</v>
      </c>
      <c r="K124" s="101" t="s">
        <v>215</v>
      </c>
      <c r="L124" s="126" t="s">
        <v>457</v>
      </c>
      <c r="M124" s="127"/>
      <c r="N124" s="127"/>
      <c r="O124" s="127" t="s">
        <v>397</v>
      </c>
      <c r="P124" s="82" t="s">
        <v>58</v>
      </c>
      <c r="Q124" s="82" t="s">
        <v>224</v>
      </c>
      <c r="R124" s="111" t="s">
        <v>59</v>
      </c>
      <c r="S124" s="82" t="s">
        <v>235</v>
      </c>
      <c r="T124" s="128" t="s">
        <v>395</v>
      </c>
      <c r="U124" s="128" t="s">
        <v>460</v>
      </c>
      <c r="V124" s="71"/>
      <c r="W124" s="71"/>
      <c r="X124" s="71"/>
      <c r="Y124" s="71"/>
    </row>
    <row r="125" spans="1:25" hidden="1">
      <c r="A125" s="129" t="str">
        <f>IF(NOT(ISNA(VLOOKUP(B125,'Database export'!B:L,1, FALSE))), "OK", "Not Found!")</f>
        <v>OK</v>
      </c>
      <c r="B125" s="130" t="str">
        <f t="shared" si="2"/>
        <v>[INTEG]_[FOS]_TM_Values</v>
      </c>
      <c r="C125" s="131" t="s">
        <v>365</v>
      </c>
      <c r="D125" s="132" t="str">
        <f>VLOOKUP(B125,'Database export'!B:L,11, FALSE)</f>
        <v>[Maintenance parameters]</v>
      </c>
      <c r="E125" s="129" t="str">
        <f t="shared" si="3"/>
        <v>Internal</v>
      </c>
      <c r="F125" s="133"/>
      <c r="G125" s="133" t="s">
        <v>443</v>
      </c>
      <c r="H125" s="133"/>
      <c r="I125" s="133" t="s">
        <v>147</v>
      </c>
      <c r="J125" s="133" t="s">
        <v>443</v>
      </c>
      <c r="K125" s="129" t="s">
        <v>188</v>
      </c>
      <c r="L125" s="134" t="s">
        <v>365</v>
      </c>
      <c r="M125" s="130" t="s">
        <v>45</v>
      </c>
      <c r="N125" s="132" t="s">
        <v>46</v>
      </c>
      <c r="O125" s="132" t="s">
        <v>47</v>
      </c>
      <c r="P125" s="130" t="s">
        <v>58</v>
      </c>
      <c r="Q125" s="130" t="s">
        <v>224</v>
      </c>
      <c r="R125" s="135" t="s">
        <v>59</v>
      </c>
      <c r="S125" s="130" t="s">
        <v>61</v>
      </c>
      <c r="T125" s="136"/>
      <c r="U125" s="136" t="s">
        <v>458</v>
      </c>
      <c r="V125" s="131"/>
      <c r="W125" s="131"/>
      <c r="X125" s="131"/>
      <c r="Y125" s="131"/>
    </row>
    <row r="126" spans="1:25" s="71" customFormat="1" hidden="1">
      <c r="A126" s="85" t="str">
        <f>IF(NOT(ISNA(VLOOKUP(B126,'Database export'!B:L,1, FALSE))), "OK", "Not Found!")</f>
        <v>OK</v>
      </c>
      <c r="B126" s="82" t="str">
        <f t="shared" ref="B126:B135" si="4">"["&amp;G126&amp;"]_["&amp;I126&amp;"]_"&amp;SUBSTITUTE(C126, " ", "_")</f>
        <v>[ACS]_[INTS]_External_Product_Metadata</v>
      </c>
      <c r="C126" s="71" t="s">
        <v>467</v>
      </c>
      <c r="D126" s="89" t="str">
        <f>VLOOKUP(B126,'Database export'!B:L,11, FALSE)</f>
        <v>[External Product Metadata]</v>
      </c>
      <c r="E126" s="85" t="str">
        <f t="shared" ref="E126" si="5">IF(F126=H126,"Internal","External")</f>
        <v>Internal</v>
      </c>
      <c r="F126" s="85" t="s">
        <v>44</v>
      </c>
      <c r="G126" s="101" t="s">
        <v>20</v>
      </c>
      <c r="H126" s="85" t="s">
        <v>44</v>
      </c>
      <c r="I126" s="101" t="s">
        <v>154</v>
      </c>
      <c r="J126" s="101" t="s">
        <v>20</v>
      </c>
      <c r="K126" s="85" t="s">
        <v>215</v>
      </c>
      <c r="L126" s="86" t="s">
        <v>287</v>
      </c>
      <c r="M126" s="87" t="s">
        <v>45</v>
      </c>
      <c r="N126" s="127" t="s">
        <v>481</v>
      </c>
      <c r="O126" s="89" t="s">
        <v>47</v>
      </c>
      <c r="P126" s="127" t="s">
        <v>58</v>
      </c>
      <c r="Q126" s="71" t="s">
        <v>224</v>
      </c>
      <c r="R126" s="111" t="s">
        <v>479</v>
      </c>
      <c r="T126" s="128"/>
      <c r="U126" s="128" t="s">
        <v>480</v>
      </c>
    </row>
    <row r="127" spans="1:25" hidden="1">
      <c r="A127" s="85" t="str">
        <f>IF(NOT(ISNA(VLOOKUP(B127,'Database export'!B:L,1, FALSE))), "OK", "Not Found!")</f>
        <v>OK</v>
      </c>
      <c r="B127" s="82" t="str">
        <f t="shared" si="4"/>
        <v>[UAS]_[FS]_Mission_Constraints</v>
      </c>
      <c r="C127" s="71" t="s">
        <v>472</v>
      </c>
      <c r="D127" s="89" t="str">
        <f>VLOOKUP(B127,'Database export'!B:L,11, FALSE)</f>
        <v>[Mission Constraints]</v>
      </c>
      <c r="E127" s="85" t="str">
        <f t="shared" ref="E127:E132" si="6">IF(F127=H127,"Internal","External")</f>
        <v>Internal</v>
      </c>
      <c r="F127" s="85" t="s">
        <v>44</v>
      </c>
      <c r="G127" s="101" t="s">
        <v>108</v>
      </c>
      <c r="H127" s="85" t="s">
        <v>44</v>
      </c>
      <c r="I127" s="101" t="s">
        <v>18</v>
      </c>
      <c r="J127" s="101" t="s">
        <v>108</v>
      </c>
      <c r="K127" s="101" t="s">
        <v>188</v>
      </c>
      <c r="L127" s="126" t="s">
        <v>472</v>
      </c>
      <c r="M127" s="127"/>
      <c r="N127" s="127"/>
      <c r="O127" s="127"/>
      <c r="P127" s="127"/>
      <c r="Q127" s="71"/>
      <c r="R127" s="71"/>
      <c r="S127" s="71"/>
      <c r="T127" s="128"/>
      <c r="U127" s="128"/>
      <c r="V127" s="71"/>
      <c r="W127" s="71"/>
      <c r="X127" s="71"/>
      <c r="Y127" s="71"/>
    </row>
    <row r="128" spans="1:25" ht="29" hidden="1">
      <c r="A128" s="85" t="str">
        <f>IF(NOT(ISNA(VLOOKUP(B128,'Database export'!B:L,1, FALSE))), "OK", "Not Found!")</f>
        <v>OK</v>
      </c>
      <c r="B128" s="82" t="str">
        <f t="shared" si="4"/>
        <v>[FS]_[INTS]_Capabilities</v>
      </c>
      <c r="C128" s="71" t="s">
        <v>96</v>
      </c>
      <c r="D128" s="89" t="str">
        <f>VLOOKUP(B128,'Database export'!B:L,11, FALSE)</f>
        <v>[INT domino capabilities]</v>
      </c>
      <c r="E128" s="85" t="str">
        <f t="shared" si="6"/>
        <v>Internal</v>
      </c>
      <c r="F128" s="85" t="s">
        <v>44</v>
      </c>
      <c r="G128" s="101" t="s">
        <v>18</v>
      </c>
      <c r="H128" s="85" t="s">
        <v>44</v>
      </c>
      <c r="I128" s="101" t="s">
        <v>154</v>
      </c>
      <c r="J128" s="101" t="s">
        <v>18</v>
      </c>
      <c r="K128" s="85" t="s">
        <v>215</v>
      </c>
      <c r="L128" s="91" t="s">
        <v>187</v>
      </c>
      <c r="M128" s="87" t="s">
        <v>45</v>
      </c>
      <c r="N128" s="87" t="s">
        <v>46</v>
      </c>
      <c r="O128" s="119" t="s">
        <v>47</v>
      </c>
      <c r="P128" s="82" t="s">
        <v>58</v>
      </c>
      <c r="Q128" s="82" t="s">
        <v>224</v>
      </c>
      <c r="R128" s="111" t="s">
        <v>59</v>
      </c>
      <c r="S128" s="82" t="s">
        <v>231</v>
      </c>
      <c r="T128" s="128" t="s">
        <v>232</v>
      </c>
      <c r="U128" s="114" t="s">
        <v>485</v>
      </c>
      <c r="V128" s="71"/>
      <c r="W128" s="82" t="s">
        <v>191</v>
      </c>
      <c r="X128" s="71"/>
      <c r="Y128" s="71"/>
    </row>
    <row r="129" spans="1:25" ht="43.5" hidden="1">
      <c r="A129" s="85" t="str">
        <f>IF(NOT(ISNA(VLOOKUP(B129,'Database export'!B:L,1, FALSE))), "OK", "Not Found!")</f>
        <v>OK</v>
      </c>
      <c r="B129" s="82" t="str">
        <f t="shared" si="4"/>
        <v>[FS]_[INTS]_ProdR_Follow-up</v>
      </c>
      <c r="C129" s="71" t="s">
        <v>475</v>
      </c>
      <c r="D129" s="89" t="str">
        <f>VLOOKUP(B129,'Database export'!B:L,11, FALSE)</f>
        <v>[Production request status]</v>
      </c>
      <c r="E129" s="85" t="str">
        <f t="shared" si="6"/>
        <v>Internal</v>
      </c>
      <c r="F129" s="85" t="s">
        <v>44</v>
      </c>
      <c r="G129" s="101" t="s">
        <v>18</v>
      </c>
      <c r="H129" s="85" t="s">
        <v>44</v>
      </c>
      <c r="I129" s="101" t="s">
        <v>154</v>
      </c>
      <c r="J129" s="101" t="s">
        <v>18</v>
      </c>
      <c r="K129" s="85" t="s">
        <v>215</v>
      </c>
      <c r="L129" s="91" t="s">
        <v>187</v>
      </c>
      <c r="M129" s="87" t="s">
        <v>45</v>
      </c>
      <c r="N129" s="87" t="s">
        <v>46</v>
      </c>
      <c r="O129" s="119" t="s">
        <v>47</v>
      </c>
      <c r="P129" s="82" t="s">
        <v>58</v>
      </c>
      <c r="Q129" s="82" t="s">
        <v>224</v>
      </c>
      <c r="R129" s="111" t="s">
        <v>59</v>
      </c>
      <c r="S129" s="82" t="s">
        <v>231</v>
      </c>
      <c r="T129" s="128" t="s">
        <v>484</v>
      </c>
      <c r="U129" s="128" t="s">
        <v>486</v>
      </c>
      <c r="V129" s="71"/>
      <c r="W129" s="82" t="s">
        <v>191</v>
      </c>
      <c r="X129" s="71"/>
      <c r="Y129" s="71"/>
    </row>
    <row r="130" spans="1:25" ht="47" hidden="1" customHeight="1">
      <c r="A130" s="85" t="str">
        <f>IF(NOT(ISNA(VLOOKUP(B130,'Database export'!B:L,1, FALSE))), "OK", "Not Found!")</f>
        <v>OK</v>
      </c>
      <c r="B130" s="82" t="str">
        <f t="shared" si="4"/>
        <v>[FS]_[INTS]_External_Product_Retrieval_Request</v>
      </c>
      <c r="C130" s="71" t="s">
        <v>477</v>
      </c>
      <c r="D130" s="89" t="str">
        <f>VLOOKUP(B130,'Database export'!B:L,11, FALSE)</f>
        <v>[External Product Retrieval Request]</v>
      </c>
      <c r="E130" s="85" t="str">
        <f t="shared" si="6"/>
        <v>Internal</v>
      </c>
      <c r="F130" s="85" t="s">
        <v>44</v>
      </c>
      <c r="G130" s="101" t="s">
        <v>18</v>
      </c>
      <c r="H130" s="85" t="s">
        <v>44</v>
      </c>
      <c r="I130" s="101" t="s">
        <v>154</v>
      </c>
      <c r="J130" s="101" t="s">
        <v>18</v>
      </c>
      <c r="K130" s="85" t="s">
        <v>215</v>
      </c>
      <c r="L130" s="91" t="s">
        <v>187</v>
      </c>
      <c r="M130" s="87" t="s">
        <v>45</v>
      </c>
      <c r="N130" s="87" t="s">
        <v>46</v>
      </c>
      <c r="O130" s="119" t="s">
        <v>47</v>
      </c>
      <c r="P130" s="82" t="s">
        <v>58</v>
      </c>
      <c r="Q130" s="82" t="s">
        <v>224</v>
      </c>
      <c r="R130" s="111" t="s">
        <v>59</v>
      </c>
      <c r="S130" s="82" t="s">
        <v>61</v>
      </c>
      <c r="T130" s="128" t="s">
        <v>483</v>
      </c>
      <c r="U130" s="128" t="s">
        <v>487</v>
      </c>
      <c r="V130" s="71"/>
      <c r="W130" s="82" t="s">
        <v>191</v>
      </c>
      <c r="X130" s="71"/>
      <c r="Y130" s="71"/>
    </row>
    <row r="131" spans="1:25" ht="24" hidden="1" customHeight="1">
      <c r="A131" s="85" t="str">
        <f>IF(NOT(ISNA(VLOOKUP(B131,'Database export'!B:L,1, FALSE))), "OK", "Not Found!")</f>
        <v>OK</v>
      </c>
      <c r="B131" s="82" t="str">
        <f t="shared" si="4"/>
        <v>[DDS]_[DITS]_Product_Traceability_Request</v>
      </c>
      <c r="C131" s="71" t="s">
        <v>464</v>
      </c>
      <c r="D131" s="71" t="s">
        <v>489</v>
      </c>
      <c r="E131" s="85" t="str">
        <f t="shared" si="6"/>
        <v>Internal</v>
      </c>
      <c r="F131" s="85" t="s">
        <v>44</v>
      </c>
      <c r="G131" s="101" t="s">
        <v>119</v>
      </c>
      <c r="H131" s="85" t="s">
        <v>44</v>
      </c>
      <c r="I131" s="102" t="s">
        <v>23</v>
      </c>
      <c r="J131" s="101" t="s">
        <v>119</v>
      </c>
      <c r="K131" s="101" t="s">
        <v>188</v>
      </c>
      <c r="L131" s="126" t="s">
        <v>516</v>
      </c>
      <c r="M131" s="87" t="s">
        <v>45</v>
      </c>
      <c r="N131" s="87" t="s">
        <v>46</v>
      </c>
      <c r="O131" s="119" t="s">
        <v>47</v>
      </c>
      <c r="P131" s="82" t="s">
        <v>58</v>
      </c>
      <c r="Q131" s="82" t="s">
        <v>224</v>
      </c>
      <c r="R131" s="111" t="s">
        <v>59</v>
      </c>
      <c r="S131" s="82" t="s">
        <v>61</v>
      </c>
      <c r="T131" s="128" t="s">
        <v>517</v>
      </c>
      <c r="U131" s="128" t="s">
        <v>518</v>
      </c>
      <c r="V131" s="71"/>
      <c r="W131" s="89" t="s">
        <v>49</v>
      </c>
      <c r="X131" s="71"/>
      <c r="Y131" s="71"/>
    </row>
    <row r="132" spans="1:25" ht="29">
      <c r="A132" s="85" t="str">
        <f>IF(NOT(ISNA(VLOOKUP(B132,'Database export'!B:L,1, FALSE))), "OK", "Not Found!")</f>
        <v>OK</v>
      </c>
      <c r="B132" s="82" t="str">
        <f t="shared" si="4"/>
        <v>[MAPQS]_[ACS]_Catalog_structured_search</v>
      </c>
      <c r="C132" s="71" t="s">
        <v>494</v>
      </c>
      <c r="D132" s="71" t="s">
        <v>504</v>
      </c>
      <c r="E132" s="85" t="str">
        <f t="shared" si="6"/>
        <v>Internal</v>
      </c>
      <c r="F132" s="85" t="s">
        <v>44</v>
      </c>
      <c r="G132" s="101" t="s">
        <v>503</v>
      </c>
      <c r="H132" s="85" t="s">
        <v>44</v>
      </c>
      <c r="I132" s="102" t="s">
        <v>20</v>
      </c>
      <c r="J132" s="101" t="s">
        <v>503</v>
      </c>
      <c r="K132" s="101" t="s">
        <v>188</v>
      </c>
      <c r="L132" s="126" t="s">
        <v>392</v>
      </c>
      <c r="M132" s="82" t="s">
        <v>45</v>
      </c>
      <c r="N132" s="127" t="s">
        <v>392</v>
      </c>
      <c r="O132" s="89" t="s">
        <v>47</v>
      </c>
      <c r="P132" s="82" t="s">
        <v>58</v>
      </c>
      <c r="Q132" s="82" t="s">
        <v>224</v>
      </c>
      <c r="R132" s="82" t="s">
        <v>59</v>
      </c>
      <c r="S132" s="71"/>
      <c r="T132" s="128"/>
      <c r="U132" s="128" t="s">
        <v>524</v>
      </c>
      <c r="V132" s="71"/>
      <c r="W132" s="71"/>
      <c r="X132" s="71"/>
      <c r="Y132" s="71"/>
    </row>
    <row r="133" spans="1:25">
      <c r="A133" s="85" t="str">
        <f>IF(NOT(ISNA(VLOOKUP(B133,'Database export'!B:L,1, FALSE))), "OK", "Not Found!")</f>
        <v>OK</v>
      </c>
      <c r="B133" s="82" t="str">
        <f t="shared" si="4"/>
        <v>[MAPQS]_[ACS]_Product_Metadata_update</v>
      </c>
      <c r="C133" s="71" t="s">
        <v>505</v>
      </c>
      <c r="D133" s="71" t="s">
        <v>506</v>
      </c>
      <c r="E133" s="85" t="str">
        <f t="shared" ref="E133" si="7">IF(F133=H133,"Internal","External")</f>
        <v>Internal</v>
      </c>
      <c r="F133" s="85" t="s">
        <v>44</v>
      </c>
      <c r="G133" s="101" t="s">
        <v>503</v>
      </c>
      <c r="H133" s="85" t="s">
        <v>44</v>
      </c>
      <c r="I133" s="102" t="s">
        <v>20</v>
      </c>
      <c r="J133" s="101" t="s">
        <v>503</v>
      </c>
      <c r="K133" s="101" t="s">
        <v>188</v>
      </c>
      <c r="L133" s="126" t="s">
        <v>392</v>
      </c>
      <c r="M133" s="127" t="s">
        <v>45</v>
      </c>
      <c r="N133" s="127" t="s">
        <v>392</v>
      </c>
      <c r="O133" s="89" t="s">
        <v>47</v>
      </c>
      <c r="P133" s="82" t="s">
        <v>58</v>
      </c>
      <c r="Q133" s="82" t="s">
        <v>224</v>
      </c>
      <c r="R133" s="82" t="s">
        <v>59</v>
      </c>
      <c r="S133" s="71"/>
      <c r="T133" s="128"/>
      <c r="U133" s="128" t="s">
        <v>528</v>
      </c>
      <c r="V133" s="71"/>
      <c r="W133" s="71"/>
      <c r="X133" s="71"/>
      <c r="Y133" s="71"/>
    </row>
    <row r="134" spans="1:25" hidden="1">
      <c r="A134" s="85" t="str">
        <f>IF(NOT(ISNA(VLOOKUP(B134,'Database export'!B:L,1, FALSE))), "OK", "Not Found!")</f>
        <v>OK</v>
      </c>
      <c r="B134" s="82" t="str">
        <f t="shared" si="4"/>
        <v>[ACS]_[MAPQS]_Archiving_product_retrieval</v>
      </c>
      <c r="C134" s="71" t="s">
        <v>329</v>
      </c>
      <c r="D134" s="71" t="s">
        <v>507</v>
      </c>
      <c r="E134" s="85" t="str">
        <f t="shared" ref="E134" si="8">IF(F134=H134,"Internal","External")</f>
        <v>Internal</v>
      </c>
      <c r="F134" s="85" t="s">
        <v>44</v>
      </c>
      <c r="G134" s="102" t="s">
        <v>20</v>
      </c>
      <c r="H134" s="85" t="s">
        <v>44</v>
      </c>
      <c r="I134" s="101" t="s">
        <v>503</v>
      </c>
      <c r="J134" s="101" t="s">
        <v>503</v>
      </c>
      <c r="K134" s="101" t="s">
        <v>188</v>
      </c>
      <c r="L134" s="86" t="s">
        <v>287</v>
      </c>
      <c r="M134" s="87" t="s">
        <v>45</v>
      </c>
      <c r="N134" s="127" t="s">
        <v>526</v>
      </c>
      <c r="O134" s="119" t="s">
        <v>47</v>
      </c>
      <c r="P134" s="127" t="s">
        <v>503</v>
      </c>
      <c r="Q134" s="71" t="s">
        <v>224</v>
      </c>
      <c r="R134" s="111" t="s">
        <v>527</v>
      </c>
      <c r="S134" s="71"/>
      <c r="T134" s="128"/>
      <c r="U134" s="128"/>
      <c r="V134" s="71"/>
      <c r="W134" s="71"/>
      <c r="X134" s="71"/>
      <c r="Y134" s="71"/>
    </row>
    <row r="135" spans="1:25" ht="29">
      <c r="A135" s="85" t="str">
        <f>IF(NOT(ISNA(VLOOKUP(B134,'Database export'!B:L,1, FALSE))), "OK", "Not Found!")</f>
        <v>OK</v>
      </c>
      <c r="B135" s="82" t="str">
        <f t="shared" si="4"/>
        <v>[MAPQS]_[EPS]_Production_context</v>
      </c>
      <c r="C135" s="71" t="s">
        <v>514</v>
      </c>
      <c r="D135" s="71" t="s">
        <v>432</v>
      </c>
      <c r="E135" s="85" t="str">
        <f t="shared" ref="E135" si="9">IF(F135=H135,"Internal","External")</f>
        <v>Internal</v>
      </c>
      <c r="F135" s="85" t="s">
        <v>44</v>
      </c>
      <c r="G135" s="101" t="s">
        <v>503</v>
      </c>
      <c r="H135" s="85" t="s">
        <v>44</v>
      </c>
      <c r="I135" s="102" t="s">
        <v>21</v>
      </c>
      <c r="J135" s="101" t="s">
        <v>503</v>
      </c>
      <c r="K135" s="85" t="s">
        <v>188</v>
      </c>
      <c r="L135" s="126" t="s">
        <v>431</v>
      </c>
      <c r="M135" s="87" t="s">
        <v>45</v>
      </c>
      <c r="N135" s="87" t="s">
        <v>46</v>
      </c>
      <c r="O135" s="99" t="s">
        <v>47</v>
      </c>
      <c r="P135" s="87" t="s">
        <v>58</v>
      </c>
      <c r="Q135" s="82" t="s">
        <v>224</v>
      </c>
      <c r="R135" s="111" t="s">
        <v>59</v>
      </c>
      <c r="S135" s="71" t="s">
        <v>61</v>
      </c>
      <c r="T135" s="128" t="s">
        <v>521</v>
      </c>
      <c r="U135" s="128" t="s">
        <v>522</v>
      </c>
      <c r="V135" s="71"/>
      <c r="W135" s="71"/>
      <c r="X135" s="71"/>
      <c r="Y135" s="71"/>
    </row>
  </sheetData>
  <autoFilter ref="A2:Y135">
    <filterColumn colId="6">
      <filters>
        <filter val="MAPQS"/>
      </filters>
    </filterColumn>
  </autoFilter>
  <sortState ref="A3:W153">
    <sortCondition ref="B3:B153"/>
  </sortState>
  <conditionalFormatting sqref="F107:F121 H108:H121 C4:C7 D4:E125 S3:Y4 D126:D130 A4:B133 B134 A134:A135">
    <cfRule type="expression" dxfId="179" priority="221">
      <formula>$A3="Not Found!"</formula>
    </cfRule>
  </conditionalFormatting>
  <conditionalFormatting sqref="F65:F68 H65:H68 F12:H12 A3:K3 J12:Y12 C9:C11 K81:K86 S81:S86 C54:C63 Y81:Y86 F77:F86 H77:H86 H88:H100 F88:F100 Y88:Y98 M88:S98 K88:K98 C13:C15 M3 M13 M51 S51:Y51 S13:Y13 S6:Y7 C17:C52 F17:Y50 F51:K51 F4:M4 F5:T5 F6:M7 F13:K13 F52:Y63 F8:Y11 F14:Y15 V5:Y5">
    <cfRule type="expression" dxfId="178" priority="194">
      <formula>$A3="Not Found!"</formula>
    </cfRule>
  </conditionalFormatting>
  <conditionalFormatting sqref="C16 F16:Y16">
    <cfRule type="expression" dxfId="177" priority="193">
      <formula>$A16="Not Found!"</formula>
    </cfRule>
  </conditionalFormatting>
  <conditionalFormatting sqref="C64">
    <cfRule type="expression" dxfId="176" priority="191">
      <formula>$A64="Not Found!"</formula>
    </cfRule>
  </conditionalFormatting>
  <conditionalFormatting sqref="H64">
    <cfRule type="expression" dxfId="175" priority="188">
      <formula>$A64="Not Found!"</formula>
    </cfRule>
  </conditionalFormatting>
  <conditionalFormatting sqref="F64">
    <cfRule type="expression" dxfId="174" priority="189">
      <formula>$A64="Not Found!"</formula>
    </cfRule>
  </conditionalFormatting>
  <conditionalFormatting sqref="M64">
    <cfRule type="expression" dxfId="173" priority="187">
      <formula>$A64="Not Found!"</formula>
    </cfRule>
  </conditionalFormatting>
  <conditionalFormatting sqref="K64">
    <cfRule type="expression" dxfId="172" priority="186">
      <formula>$A64="Not Found!"</formula>
    </cfRule>
  </conditionalFormatting>
  <conditionalFormatting sqref="N64">
    <cfRule type="expression" dxfId="171" priority="185">
      <formula>$A64="Not Found!"</formula>
    </cfRule>
  </conditionalFormatting>
  <conditionalFormatting sqref="O64">
    <cfRule type="expression" dxfId="170" priority="184">
      <formula>$A64="Not Found!"</formula>
    </cfRule>
  </conditionalFormatting>
  <conditionalFormatting sqref="C65">
    <cfRule type="expression" dxfId="169" priority="183">
      <formula>$A65="Not Found!"</formula>
    </cfRule>
  </conditionalFormatting>
  <conditionalFormatting sqref="K65">
    <cfRule type="expression" dxfId="168" priority="182">
      <formula>$A65="Not Found!"</formula>
    </cfRule>
  </conditionalFormatting>
  <conditionalFormatting sqref="L65">
    <cfRule type="expression" dxfId="167" priority="181">
      <formula>$A65="Not Found!"</formula>
    </cfRule>
  </conditionalFormatting>
  <conditionalFormatting sqref="M65:P65">
    <cfRule type="expression" dxfId="166" priority="180">
      <formula>$A65="Not Found!"</formula>
    </cfRule>
  </conditionalFormatting>
  <conditionalFormatting sqref="S65">
    <cfRule type="expression" dxfId="165" priority="179">
      <formula>$A65="Not Found!"</formula>
    </cfRule>
  </conditionalFormatting>
  <conditionalFormatting sqref="T65">
    <cfRule type="expression" dxfId="164" priority="178">
      <formula>$A65="Not Found!"</formula>
    </cfRule>
  </conditionalFormatting>
  <conditionalFormatting sqref="U65">
    <cfRule type="expression" dxfId="163" priority="177">
      <formula>$A65="Not Found!"</formula>
    </cfRule>
  </conditionalFormatting>
  <conditionalFormatting sqref="V65:Y65">
    <cfRule type="expression" dxfId="162" priority="176">
      <formula>$A65="Not Found!"</formula>
    </cfRule>
  </conditionalFormatting>
  <conditionalFormatting sqref="H69:H71 F69:F71">
    <cfRule type="expression" dxfId="161" priority="175">
      <formula>$A69="Not Found!"</formula>
    </cfRule>
  </conditionalFormatting>
  <conditionalFormatting sqref="L69">
    <cfRule type="expression" dxfId="160" priority="174">
      <formula>$A69="Not Found!"</formula>
    </cfRule>
  </conditionalFormatting>
  <conditionalFormatting sqref="L70:Y70">
    <cfRule type="expression" dxfId="159" priority="173">
      <formula>$A70="Not Found!"</formula>
    </cfRule>
  </conditionalFormatting>
  <conditionalFormatting sqref="L71:Y71">
    <cfRule type="expression" dxfId="158" priority="172">
      <formula>$A71="Not Found!"</formula>
    </cfRule>
  </conditionalFormatting>
  <conditionalFormatting sqref="K70">
    <cfRule type="expression" dxfId="157" priority="171">
      <formula>$A70="Not Found!"</formula>
    </cfRule>
  </conditionalFormatting>
  <conditionalFormatting sqref="K71">
    <cfRule type="expression" dxfId="156" priority="170">
      <formula>$A71="Not Found!"</formula>
    </cfRule>
  </conditionalFormatting>
  <conditionalFormatting sqref="K69">
    <cfRule type="expression" dxfId="155" priority="169">
      <formula>$A69="Not Found!"</formula>
    </cfRule>
  </conditionalFormatting>
  <conditionalFormatting sqref="P69">
    <cfRule type="expression" dxfId="154" priority="168">
      <formula>$A69="Not Found!"</formula>
    </cfRule>
  </conditionalFormatting>
  <conditionalFormatting sqref="H72">
    <cfRule type="expression" dxfId="153" priority="167">
      <formula>$A72="Not Found!"</formula>
    </cfRule>
  </conditionalFormatting>
  <conditionalFormatting sqref="K72">
    <cfRule type="expression" dxfId="152" priority="166">
      <formula>$A72="Not Found!"</formula>
    </cfRule>
  </conditionalFormatting>
  <conditionalFormatting sqref="M72">
    <cfRule type="expression" dxfId="151" priority="165">
      <formula>$A72="Not Found!"</formula>
    </cfRule>
  </conditionalFormatting>
  <conditionalFormatting sqref="O72">
    <cfRule type="expression" dxfId="150" priority="164">
      <formula>$A72="Not Found!"</formula>
    </cfRule>
  </conditionalFormatting>
  <conditionalFormatting sqref="F72">
    <cfRule type="expression" dxfId="149" priority="163">
      <formula>$A72="Not Found!"</formula>
    </cfRule>
  </conditionalFormatting>
  <conditionalFormatting sqref="J73:J76">
    <cfRule type="expression" dxfId="148" priority="160">
      <formula>$A73="Not Found!"</formula>
    </cfRule>
  </conditionalFormatting>
  <conditionalFormatting sqref="F73:G76">
    <cfRule type="expression" dxfId="147" priority="161">
      <formula>$A73="Not Found!"</formula>
    </cfRule>
  </conditionalFormatting>
  <conditionalFormatting sqref="K73 T73:Y73 M73:R73">
    <cfRule type="expression" dxfId="146" priority="159">
      <formula>$A73="Not Found!"</formula>
    </cfRule>
  </conditionalFormatting>
  <conditionalFormatting sqref="K74 T74:Y74 M74:R74">
    <cfRule type="expression" dxfId="145" priority="158">
      <formula>$A74="Not Found!"</formula>
    </cfRule>
  </conditionalFormatting>
  <conditionalFormatting sqref="K75 T75:Y75 M75:R75">
    <cfRule type="expression" dxfId="144" priority="157">
      <formula>$A75="Not Found!"</formula>
    </cfRule>
  </conditionalFormatting>
  <conditionalFormatting sqref="K76 T76:Y76 M76:R76">
    <cfRule type="expression" dxfId="143" priority="156">
      <formula>$A76="Not Found!"</formula>
    </cfRule>
  </conditionalFormatting>
  <conditionalFormatting sqref="L77">
    <cfRule type="expression" dxfId="142" priority="155">
      <formula>$A77="Not Found!"</formula>
    </cfRule>
  </conditionalFormatting>
  <conditionalFormatting sqref="K77">
    <cfRule type="expression" dxfId="141" priority="154">
      <formula>$A77="Not Found!"</formula>
    </cfRule>
  </conditionalFormatting>
  <conditionalFormatting sqref="P77">
    <cfRule type="expression" dxfId="140" priority="153">
      <formula>$A77="Not Found!"</formula>
    </cfRule>
  </conditionalFormatting>
  <conditionalFormatting sqref="L78">
    <cfRule type="expression" dxfId="139" priority="152">
      <formula>$A78="Not Found!"</formula>
    </cfRule>
  </conditionalFormatting>
  <conditionalFormatting sqref="K78">
    <cfRule type="expression" dxfId="138" priority="151">
      <formula>$A78="Not Found!"</formula>
    </cfRule>
  </conditionalFormatting>
  <conditionalFormatting sqref="P78">
    <cfRule type="expression" dxfId="137" priority="150">
      <formula>$A78="Not Found!"</formula>
    </cfRule>
  </conditionalFormatting>
  <conditionalFormatting sqref="L79">
    <cfRule type="expression" dxfId="136" priority="149">
      <formula>$A79="Not Found!"</formula>
    </cfRule>
  </conditionalFormatting>
  <conditionalFormatting sqref="K79">
    <cfRule type="expression" dxfId="135" priority="148">
      <formula>$A79="Not Found!"</formula>
    </cfRule>
  </conditionalFormatting>
  <conditionalFormatting sqref="P79">
    <cfRule type="expression" dxfId="134" priority="147">
      <formula>$A79="Not Found!"</formula>
    </cfRule>
  </conditionalFormatting>
  <conditionalFormatting sqref="L80">
    <cfRule type="expression" dxfId="133" priority="146">
      <formula>$A80="Not Found!"</formula>
    </cfRule>
  </conditionalFormatting>
  <conditionalFormatting sqref="K80 K99:K100">
    <cfRule type="expression" dxfId="132" priority="145">
      <formula>$A80="Not Found!"</formula>
    </cfRule>
  </conditionalFormatting>
  <conditionalFormatting sqref="P80">
    <cfRule type="expression" dxfId="131" priority="144">
      <formula>$A80="Not Found!"</formula>
    </cfRule>
  </conditionalFormatting>
  <conditionalFormatting sqref="M81:R86">
    <cfRule type="expression" dxfId="130" priority="143">
      <formula>$A81="Not Found!"</formula>
    </cfRule>
  </conditionalFormatting>
  <conditionalFormatting sqref="M99:M100">
    <cfRule type="expression" dxfId="129" priority="142">
      <formula>$A99="Not Found!"</formula>
    </cfRule>
  </conditionalFormatting>
  <conditionalFormatting sqref="O99">
    <cfRule type="expression" dxfId="128" priority="141">
      <formula>$A99="Not Found!"</formula>
    </cfRule>
  </conditionalFormatting>
  <conditionalFormatting sqref="O100">
    <cfRule type="expression" dxfId="127" priority="140">
      <formula>$A100="Not Found!"</formula>
    </cfRule>
  </conditionalFormatting>
  <conditionalFormatting sqref="S99:S100">
    <cfRule type="expression" dxfId="126" priority="139">
      <formula>$A99="Not Found!"</formula>
    </cfRule>
  </conditionalFormatting>
  <conditionalFormatting sqref="P99:R100">
    <cfRule type="expression" dxfId="125" priority="138">
      <formula>$A99="Not Found!"</formula>
    </cfRule>
  </conditionalFormatting>
  <conditionalFormatting sqref="K87 S87 Y87 F87 H87">
    <cfRule type="expression" dxfId="124" priority="137">
      <formula>$A87="Not Found!"</formula>
    </cfRule>
  </conditionalFormatting>
  <conditionalFormatting sqref="M87:R87">
    <cfRule type="expression" dxfId="123" priority="136">
      <formula>$A87="Not Found!"</formula>
    </cfRule>
  </conditionalFormatting>
  <conditionalFormatting sqref="H101 F101 Y101 S101 K101">
    <cfRule type="expression" dxfId="122" priority="135">
      <formula>$A101="Not Found!"</formula>
    </cfRule>
  </conditionalFormatting>
  <conditionalFormatting sqref="M101:R101">
    <cfRule type="expression" dxfId="121" priority="134">
      <formula>$A101="Not Found!"</formula>
    </cfRule>
  </conditionalFormatting>
  <conditionalFormatting sqref="H102 F102 S102 K102">
    <cfRule type="expression" dxfId="120" priority="133">
      <formula>$A102="Not Found!"</formula>
    </cfRule>
  </conditionalFormatting>
  <conditionalFormatting sqref="M102:R102">
    <cfRule type="expression" dxfId="119" priority="132">
      <formula>$A102="Not Found!"</formula>
    </cfRule>
  </conditionalFormatting>
  <conditionalFormatting sqref="H103 F103 S103 K103">
    <cfRule type="expression" dxfId="118" priority="131">
      <formula>$A103="Not Found!"</formula>
    </cfRule>
  </conditionalFormatting>
  <conditionalFormatting sqref="M103:R103">
    <cfRule type="expression" dxfId="117" priority="130">
      <formula>$A103="Not Found!"</formula>
    </cfRule>
  </conditionalFormatting>
  <conditionalFormatting sqref="H104 F104 S104 K104">
    <cfRule type="expression" dxfId="116" priority="129">
      <formula>$A104="Not Found!"</formula>
    </cfRule>
  </conditionalFormatting>
  <conditionalFormatting sqref="M104:R104">
    <cfRule type="expression" dxfId="115" priority="128">
      <formula>$A104="Not Found!"</formula>
    </cfRule>
  </conditionalFormatting>
  <conditionalFormatting sqref="H105 F105 S105 K105">
    <cfRule type="expression" dxfId="114" priority="127">
      <formula>$A105="Not Found!"</formula>
    </cfRule>
  </conditionalFormatting>
  <conditionalFormatting sqref="M105:R105">
    <cfRule type="expression" dxfId="113" priority="126">
      <formula>$A105="Not Found!"</formula>
    </cfRule>
  </conditionalFormatting>
  <conditionalFormatting sqref="H106 F106 S106 K106">
    <cfRule type="expression" dxfId="112" priority="125">
      <formula>$A106="Not Found!"</formula>
    </cfRule>
  </conditionalFormatting>
  <conditionalFormatting sqref="M106:R106">
    <cfRule type="expression" dxfId="111" priority="124">
      <formula>$A106="Not Found!"</formula>
    </cfRule>
  </conditionalFormatting>
  <conditionalFormatting sqref="Y102:Y106">
    <cfRule type="expression" dxfId="110" priority="123">
      <formula>$A102="Not Found!"</formula>
    </cfRule>
  </conditionalFormatting>
  <conditionalFormatting sqref="H107">
    <cfRule type="expression" dxfId="109" priority="121">
      <formula>$A107="Not Found!"</formula>
    </cfRule>
  </conditionalFormatting>
  <conditionalFormatting sqref="K107">
    <cfRule type="expression" dxfId="108" priority="119">
      <formula>$A107="Not Found!"</formula>
    </cfRule>
  </conditionalFormatting>
  <conditionalFormatting sqref="L107">
    <cfRule type="expression" dxfId="107" priority="118">
      <formula>$A107="Not Found!"</formula>
    </cfRule>
  </conditionalFormatting>
  <conditionalFormatting sqref="M107:P107">
    <cfRule type="expression" dxfId="106" priority="117">
      <formula>$A107="Not Found!"</formula>
    </cfRule>
  </conditionalFormatting>
  <conditionalFormatting sqref="S107">
    <cfRule type="expression" dxfId="105" priority="116">
      <formula>$A107="Not Found!"</formula>
    </cfRule>
  </conditionalFormatting>
  <conditionalFormatting sqref="T107">
    <cfRule type="expression" dxfId="104" priority="115">
      <formula>$A107="Not Found!"</formula>
    </cfRule>
  </conditionalFormatting>
  <conditionalFormatting sqref="Y111 M111:S111 K111">
    <cfRule type="expression" dxfId="103" priority="112">
      <formula>$A111="Not Found!"</formula>
    </cfRule>
  </conditionalFormatting>
  <conditionalFormatting sqref="V107:Y107">
    <cfRule type="expression" dxfId="102" priority="114">
      <formula>$A107="Not Found!"</formula>
    </cfRule>
  </conditionalFormatting>
  <conditionalFormatting sqref="Y109 M109:S109 K109">
    <cfRule type="expression" dxfId="101" priority="113">
      <formula>$A109="Not Found!"</formula>
    </cfRule>
  </conditionalFormatting>
  <conditionalFormatting sqref="O110:S110">
    <cfRule type="expression" dxfId="100" priority="111">
      <formula>$A110="Not Found!"</formula>
    </cfRule>
  </conditionalFormatting>
  <conditionalFormatting sqref="K118">
    <cfRule type="expression" dxfId="99" priority="108">
      <formula>$A118="Not Found!"</formula>
    </cfRule>
  </conditionalFormatting>
  <conditionalFormatting sqref="O13">
    <cfRule type="expression" dxfId="98" priority="91">
      <formula>$A13="Not Found!"</formula>
    </cfRule>
  </conditionalFormatting>
  <conditionalFormatting sqref="O118">
    <cfRule type="expression" dxfId="97" priority="107">
      <formula>$A118="Not Found!"</formula>
    </cfRule>
  </conditionalFormatting>
  <conditionalFormatting sqref="P118:R118">
    <cfRule type="expression" dxfId="96" priority="106">
      <formula>$A118="Not Found!"</formula>
    </cfRule>
  </conditionalFormatting>
  <conditionalFormatting sqref="K119">
    <cfRule type="expression" dxfId="95" priority="105">
      <formula>$A119="Not Found!"</formula>
    </cfRule>
  </conditionalFormatting>
  <conditionalFormatting sqref="P7:R7">
    <cfRule type="expression" dxfId="94" priority="88">
      <formula>$A7="Not Found!"</formula>
    </cfRule>
  </conditionalFormatting>
  <conditionalFormatting sqref="O119">
    <cfRule type="expression" dxfId="93" priority="104">
      <formula>$A119="Not Found!"</formula>
    </cfRule>
  </conditionalFormatting>
  <conditionalFormatting sqref="Q119:R119">
    <cfRule type="expression" dxfId="92" priority="103">
      <formula>$A119="Not Found!"</formula>
    </cfRule>
  </conditionalFormatting>
  <conditionalFormatting sqref="M115">
    <cfRule type="expression" dxfId="91" priority="102">
      <formula>$A115="Not Found!"</formula>
    </cfRule>
  </conditionalFormatting>
  <conditionalFormatting sqref="O115">
    <cfRule type="expression" dxfId="90" priority="101">
      <formula>$A115="Not Found!"</formula>
    </cfRule>
  </conditionalFormatting>
  <conditionalFormatting sqref="P115:R115">
    <cfRule type="expression" dxfId="89" priority="100">
      <formula>$A115="Not Found!"</formula>
    </cfRule>
  </conditionalFormatting>
  <conditionalFormatting sqref="M118">
    <cfRule type="expression" dxfId="88" priority="99">
      <formula>$A118="Not Found!"</formula>
    </cfRule>
  </conditionalFormatting>
  <conditionalFormatting sqref="M119">
    <cfRule type="expression" dxfId="87" priority="98">
      <formula>$A119="Not Found!"</formula>
    </cfRule>
  </conditionalFormatting>
  <conditionalFormatting sqref="O117">
    <cfRule type="expression" dxfId="86" priority="97">
      <formula>$A117="Not Found!"</formula>
    </cfRule>
  </conditionalFormatting>
  <conditionalFormatting sqref="P117:R117">
    <cfRule type="expression" dxfId="85" priority="96">
      <formula>$A117="Not Found!"</formula>
    </cfRule>
  </conditionalFormatting>
  <conditionalFormatting sqref="K116:N116 P116">
    <cfRule type="expression" dxfId="84" priority="95">
      <formula>$A116="Not Found!"</formula>
    </cfRule>
  </conditionalFormatting>
  <conditionalFormatting sqref="L120:P120">
    <cfRule type="expression" dxfId="83" priority="94">
      <formula>$A120="Not Found!"</formula>
    </cfRule>
  </conditionalFormatting>
  <conditionalFormatting sqref="O51">
    <cfRule type="expression" dxfId="82" priority="93">
      <formula>$A51="Not Found!"</formula>
    </cfRule>
  </conditionalFormatting>
  <conditionalFormatting sqref="P51:R51">
    <cfRule type="expression" dxfId="81" priority="92">
      <formula>$A51="Not Found!"</formula>
    </cfRule>
  </conditionalFormatting>
  <conditionalFormatting sqref="P13:R13">
    <cfRule type="expression" dxfId="80" priority="90">
      <formula>$A13="Not Found!"</formula>
    </cfRule>
  </conditionalFormatting>
  <conditionalFormatting sqref="O7">
    <cfRule type="expression" dxfId="79" priority="89">
      <formula>$A7="Not Found!"</formula>
    </cfRule>
  </conditionalFormatting>
  <conditionalFormatting sqref="O6">
    <cfRule type="expression" dxfId="78" priority="87">
      <formula>$A6="Not Found!"</formula>
    </cfRule>
  </conditionalFormatting>
  <conditionalFormatting sqref="P6:R6">
    <cfRule type="expression" dxfId="77" priority="86">
      <formula>$A6="Not Found!"</formula>
    </cfRule>
  </conditionalFormatting>
  <conditionalFormatting sqref="O4">
    <cfRule type="expression" dxfId="76" priority="85">
      <formula>$A4="Not Found!"</formula>
    </cfRule>
  </conditionalFormatting>
  <conditionalFormatting sqref="P4:R4">
    <cfRule type="expression" dxfId="75" priority="84">
      <formula>$A4="Not Found!"</formula>
    </cfRule>
  </conditionalFormatting>
  <conditionalFormatting sqref="O3">
    <cfRule type="expression" dxfId="74" priority="83">
      <formula>$A3="Not Found!"</formula>
    </cfRule>
  </conditionalFormatting>
  <conditionalFormatting sqref="P3:R3">
    <cfRule type="expression" dxfId="73" priority="82">
      <formula>$A3="Not Found!"</formula>
    </cfRule>
  </conditionalFormatting>
  <conditionalFormatting sqref="K120">
    <cfRule type="expression" dxfId="72" priority="81">
      <formula>$A120="Not Found!"</formula>
    </cfRule>
  </conditionalFormatting>
  <conditionalFormatting sqref="K121">
    <cfRule type="expression" dxfId="71" priority="80">
      <formula>$A121="Not Found!"</formula>
    </cfRule>
  </conditionalFormatting>
  <conditionalFormatting sqref="M121">
    <cfRule type="expression" dxfId="70" priority="79">
      <formula>$A121="Not Found!"</formula>
    </cfRule>
  </conditionalFormatting>
  <conditionalFormatting sqref="O121">
    <cfRule type="expression" dxfId="69" priority="78">
      <formula>$A121="Not Found!"</formula>
    </cfRule>
  </conditionalFormatting>
  <conditionalFormatting sqref="P121:R121">
    <cfRule type="expression" dxfId="68" priority="77">
      <formula>$A121="Not Found!"</formula>
    </cfRule>
  </conditionalFormatting>
  <conditionalFormatting sqref="G122 C122 I122">
    <cfRule type="expression" dxfId="67" priority="76">
      <formula>$A122="Not Found!"</formula>
    </cfRule>
  </conditionalFormatting>
  <conditionalFormatting sqref="P123:R123">
    <cfRule type="expression" dxfId="66" priority="73">
      <formula>$A123="Not Found!"</formula>
    </cfRule>
  </conditionalFormatting>
  <conditionalFormatting sqref="P124:R124">
    <cfRule type="expression" dxfId="65" priority="72">
      <formula>$A124="Not Found!"</formula>
    </cfRule>
  </conditionalFormatting>
  <conditionalFormatting sqref="S123">
    <cfRule type="expression" dxfId="64" priority="70">
      <formula>$A123="Not Found!"</formula>
    </cfRule>
  </conditionalFormatting>
  <conditionalFormatting sqref="S124">
    <cfRule type="expression" dxfId="63" priority="69">
      <formula>$A124="Not Found!"</formula>
    </cfRule>
  </conditionalFormatting>
  <conditionalFormatting sqref="K125">
    <cfRule type="expression" dxfId="62" priority="68">
      <formula>$A125="Not Found!"</formula>
    </cfRule>
  </conditionalFormatting>
  <conditionalFormatting sqref="M125:S125">
    <cfRule type="expression" dxfId="61" priority="67">
      <formula>$A125="Not Found!"</formula>
    </cfRule>
  </conditionalFormatting>
  <conditionalFormatting sqref="F122">
    <cfRule type="expression" dxfId="60" priority="66">
      <formula>$A122="Not Found!"</formula>
    </cfRule>
  </conditionalFormatting>
  <conditionalFormatting sqref="H122">
    <cfRule type="expression" dxfId="59" priority="65">
      <formula>$A122="Not Found!"</formula>
    </cfRule>
  </conditionalFormatting>
  <conditionalFormatting sqref="E126">
    <cfRule type="expression" dxfId="58" priority="63">
      <formula>$A126="Not Found!"</formula>
    </cfRule>
  </conditionalFormatting>
  <conditionalFormatting sqref="F126">
    <cfRule type="expression" dxfId="57" priority="62">
      <formula>$A126="Not Found!"</formula>
    </cfRule>
  </conditionalFormatting>
  <conditionalFormatting sqref="H126">
    <cfRule type="expression" dxfId="56" priority="61">
      <formula>$A126="Not Found!"</formula>
    </cfRule>
  </conditionalFormatting>
  <conditionalFormatting sqref="L126:M126">
    <cfRule type="expression" dxfId="55" priority="60">
      <formula>$A126="Not Found!"</formula>
    </cfRule>
  </conditionalFormatting>
  <conditionalFormatting sqref="K126">
    <cfRule type="expression" dxfId="54" priority="59">
      <formula>$A126="Not Found!"</formula>
    </cfRule>
  </conditionalFormatting>
  <conditionalFormatting sqref="O126">
    <cfRule type="expression" dxfId="53" priority="58">
      <formula>$A126="Not Found!"</formula>
    </cfRule>
  </conditionalFormatting>
  <conditionalFormatting sqref="R120">
    <cfRule type="expression" dxfId="52" priority="57">
      <formula>$A120="Not Found!"</formula>
    </cfRule>
  </conditionalFormatting>
  <conditionalFormatting sqref="R126">
    <cfRule type="expression" dxfId="51" priority="56">
      <formula>$A126="Not Found!"</formula>
    </cfRule>
  </conditionalFormatting>
  <conditionalFormatting sqref="E127">
    <cfRule type="expression" dxfId="50" priority="55">
      <formula>$A127="Not Found!"</formula>
    </cfRule>
  </conditionalFormatting>
  <conditionalFormatting sqref="F127">
    <cfRule type="expression" dxfId="49" priority="54">
      <formula>$A127="Not Found!"</formula>
    </cfRule>
  </conditionalFormatting>
  <conditionalFormatting sqref="E128">
    <cfRule type="expression" dxfId="48" priority="53">
      <formula>$A128="Not Found!"</formula>
    </cfRule>
  </conditionalFormatting>
  <conditionalFormatting sqref="F128">
    <cfRule type="expression" dxfId="47" priority="52">
      <formula>$A128="Not Found!"</formula>
    </cfRule>
  </conditionalFormatting>
  <conditionalFormatting sqref="E129">
    <cfRule type="expression" dxfId="46" priority="51">
      <formula>$A129="Not Found!"</formula>
    </cfRule>
  </conditionalFormatting>
  <conditionalFormatting sqref="F129">
    <cfRule type="expression" dxfId="45" priority="50">
      <formula>$A129="Not Found!"</formula>
    </cfRule>
  </conditionalFormatting>
  <conditionalFormatting sqref="E130">
    <cfRule type="expression" dxfId="44" priority="49">
      <formula>$A130="Not Found!"</formula>
    </cfRule>
  </conditionalFormatting>
  <conditionalFormatting sqref="F130">
    <cfRule type="expression" dxfId="43" priority="48">
      <formula>$A130="Not Found!"</formula>
    </cfRule>
  </conditionalFormatting>
  <conditionalFormatting sqref="H127">
    <cfRule type="expression" dxfId="42" priority="47">
      <formula>$A127="Not Found!"</formula>
    </cfRule>
  </conditionalFormatting>
  <conditionalFormatting sqref="H128">
    <cfRule type="expression" dxfId="41" priority="46">
      <formula>$A128="Not Found!"</formula>
    </cfRule>
  </conditionalFormatting>
  <conditionalFormatting sqref="H129">
    <cfRule type="expression" dxfId="40" priority="45">
      <formula>$A129="Not Found!"</formula>
    </cfRule>
  </conditionalFormatting>
  <conditionalFormatting sqref="H130">
    <cfRule type="expression" dxfId="39" priority="44">
      <formula>$A130="Not Found!"</formula>
    </cfRule>
  </conditionalFormatting>
  <conditionalFormatting sqref="K128:O129">
    <cfRule type="expression" dxfId="38" priority="43">
      <formula>$A128="Not Found!"</formula>
    </cfRule>
  </conditionalFormatting>
  <conditionalFormatting sqref="K130:O130">
    <cfRule type="expression" dxfId="37" priority="42">
      <formula>$A130="Not Found!"</formula>
    </cfRule>
  </conditionalFormatting>
  <conditionalFormatting sqref="Q129:S130">
    <cfRule type="expression" dxfId="36" priority="41">
      <formula>$A129="Not Found!"</formula>
    </cfRule>
  </conditionalFormatting>
  <conditionalFormatting sqref="P129">
    <cfRule type="expression" dxfId="35" priority="40">
      <formula>$A129="Not Found!"</formula>
    </cfRule>
  </conditionalFormatting>
  <conditionalFormatting sqref="P130">
    <cfRule type="expression" dxfId="34" priority="39">
      <formula>$A130="Not Found!"</formula>
    </cfRule>
  </conditionalFormatting>
  <conditionalFormatting sqref="P128">
    <cfRule type="expression" dxfId="33" priority="38">
      <formula>$A128="Not Found!"</formula>
    </cfRule>
  </conditionalFormatting>
  <conditionalFormatting sqref="Q128:S128">
    <cfRule type="expression" dxfId="32" priority="37">
      <formula>$A128="Not Found!"</formula>
    </cfRule>
  </conditionalFormatting>
  <conditionalFormatting sqref="U128">
    <cfRule type="expression" dxfId="31" priority="36">
      <formula>$A128="Not Found!"</formula>
    </cfRule>
  </conditionalFormatting>
  <conditionalFormatting sqref="W128:W130">
    <cfRule type="expression" dxfId="30" priority="35">
      <formula>$A128="Not Found!"</formula>
    </cfRule>
  </conditionalFormatting>
  <conditionalFormatting sqref="F131">
    <cfRule type="expression" dxfId="29" priority="34">
      <formula>$A131="Not Found!"</formula>
    </cfRule>
  </conditionalFormatting>
  <conditionalFormatting sqref="H131">
    <cfRule type="expression" dxfId="28" priority="33">
      <formula>$A131="Not Found!"</formula>
    </cfRule>
  </conditionalFormatting>
  <conditionalFormatting sqref="E131">
    <cfRule type="expression" dxfId="27" priority="32">
      <formula>$A131="Not Found!"</formula>
    </cfRule>
  </conditionalFormatting>
  <conditionalFormatting sqref="M131:O131">
    <cfRule type="expression" dxfId="26" priority="31">
      <formula>$A131="Not Found!"</formula>
    </cfRule>
  </conditionalFormatting>
  <conditionalFormatting sqref="Q131:R131">
    <cfRule type="expression" dxfId="25" priority="30">
      <formula>$A131="Not Found!"</formula>
    </cfRule>
  </conditionalFormatting>
  <conditionalFormatting sqref="P131">
    <cfRule type="expression" dxfId="24" priority="29">
      <formula>$A131="Not Found!"</formula>
    </cfRule>
  </conditionalFormatting>
  <conditionalFormatting sqref="S131">
    <cfRule type="expression" dxfId="23" priority="28">
      <formula>$A131="Not Found!"</formula>
    </cfRule>
  </conditionalFormatting>
  <conditionalFormatting sqref="F132">
    <cfRule type="expression" dxfId="22" priority="26">
      <formula>$A132="Not Found!"</formula>
    </cfRule>
  </conditionalFormatting>
  <conditionalFormatting sqref="H132">
    <cfRule type="expression" dxfId="21" priority="25">
      <formula>$A132="Not Found!"</formula>
    </cfRule>
  </conditionalFormatting>
  <conditionalFormatting sqref="E132">
    <cfRule type="expression" dxfId="20" priority="24">
      <formula>$A132="Not Found!"</formula>
    </cfRule>
  </conditionalFormatting>
  <conditionalFormatting sqref="F133">
    <cfRule type="expression" dxfId="19" priority="23">
      <formula>$A133="Not Found!"</formula>
    </cfRule>
  </conditionalFormatting>
  <conditionalFormatting sqref="H133">
    <cfRule type="expression" dxfId="18" priority="22">
      <formula>$A133="Not Found!"</formula>
    </cfRule>
  </conditionalFormatting>
  <conditionalFormatting sqref="E133">
    <cfRule type="expression" dxfId="17" priority="21">
      <formula>$A133="Not Found!"</formula>
    </cfRule>
  </conditionalFormatting>
  <conditionalFormatting sqref="B135 E135:F135 H135">
    <cfRule type="expression" dxfId="16" priority="224">
      <formula>#REF!="Not Found!"</formula>
    </cfRule>
  </conditionalFormatting>
  <conditionalFormatting sqref="E134:F134 H134">
    <cfRule type="expression" dxfId="15" priority="225">
      <formula>$A135="Not Found!"</formula>
    </cfRule>
  </conditionalFormatting>
  <conditionalFormatting sqref="O132">
    <cfRule type="expression" dxfId="14" priority="14">
      <formula>$A132="Not Found!"</formula>
    </cfRule>
  </conditionalFormatting>
  <conditionalFormatting sqref="M132">
    <cfRule type="expression" dxfId="13" priority="13">
      <formula>$A132="Not Found!"</formula>
    </cfRule>
  </conditionalFormatting>
  <conditionalFormatting sqref="P119">
    <cfRule type="expression" dxfId="12" priority="12">
      <formula>$A119="Not Found!"</formula>
    </cfRule>
  </conditionalFormatting>
  <conditionalFormatting sqref="Q132:R132">
    <cfRule type="expression" dxfId="11" priority="11">
      <formula>$A132="Not Found!"</formula>
    </cfRule>
  </conditionalFormatting>
  <conditionalFormatting sqref="P132">
    <cfRule type="expression" dxfId="10" priority="10">
      <formula>$A132="Not Found!"</formula>
    </cfRule>
  </conditionalFormatting>
  <conditionalFormatting sqref="L134">
    <cfRule type="expression" dxfId="9" priority="9">
      <formula>$A134="Not Found!"</formula>
    </cfRule>
  </conditionalFormatting>
  <conditionalFormatting sqref="M134">
    <cfRule type="expression" dxfId="8" priority="8">
      <formula>$A134="Not Found!"</formula>
    </cfRule>
  </conditionalFormatting>
  <conditionalFormatting sqref="O134">
    <cfRule type="expression" dxfId="7" priority="7">
      <formula>$A134="Not Found!"</formula>
    </cfRule>
  </conditionalFormatting>
  <conditionalFormatting sqref="O116">
    <cfRule type="expression" dxfId="6" priority="6">
      <formula>$A116="Not Found!"</formula>
    </cfRule>
  </conditionalFormatting>
  <conditionalFormatting sqref="R134">
    <cfRule type="expression" dxfId="5" priority="5">
      <formula>$A134="Not Found!"</formula>
    </cfRule>
  </conditionalFormatting>
  <conditionalFormatting sqref="O133">
    <cfRule type="expression" dxfId="4" priority="4">
      <formula>$A133="Not Found!"</formula>
    </cfRule>
  </conditionalFormatting>
  <conditionalFormatting sqref="P133">
    <cfRule type="expression" dxfId="3" priority="3">
      <formula>$A133="Not Found!"</formula>
    </cfRule>
  </conditionalFormatting>
  <conditionalFormatting sqref="Q133">
    <cfRule type="expression" dxfId="2" priority="2">
      <formula>$A133="Not Found!"</formula>
    </cfRule>
  </conditionalFormatting>
  <conditionalFormatting sqref="R133">
    <cfRule type="expression" dxfId="1" priority="1">
      <formula>$A133="Not Found!"</formula>
    </cfRule>
  </conditionalFormatting>
  <hyperlinks>
    <hyperlink ref="V54" r:id="rId1" display="https://weshare.grp.safran-group.com/sites/dominox/Shared Documents/WorkPackages/WP3.1 Architecture and standardization of interfaces/Standard I.F/ESA Copernicus ICDs/Auxiliary Data Interface Delivery Point Specification_v1.2.pdf"/>
    <hyperlink ref="V41" r:id="rId2"/>
    <hyperlink ref="V52" r:id="rId3" display="https://weshare.grp.safran-group.com/sites/dominox/Shared Documents/WorkPackages/WP3.1 Architecture and standardization of interfaces/Standard I.F/ESA Copernicus ICDs/Auxiliary Data Interface Delivery Point Specification_v1.2.pdf"/>
    <hyperlink ref="V70" r:id="rId4" display="https://weshare.grp.safran-group.com/sites/dominox/Shared Documents/WorkPackages/WP3.1 Architecture and standardization of interfaces/Standard I.F/ESA Copernicus ICDs/Auxiliary Data Interface Delivery Point Specification_v1.2.pdf"/>
    <hyperlink ref="V71" r:id="rId5" display="https://weshare.grp.safran-group.com/sites/dominox/Shared Documents/WorkPackages/WP3.1 Architecture and standardization of interfaces/Standard I.F/ESA Copernicus ICDs/Auxiliary Data Interface Delivery Point Specification_v1.2.pdf"/>
  </hyperlinks>
  <pageMargins left="0.7" right="0.7" top="0.75" bottom="0.75" header="0.3" footer="0.3"/>
  <pageSetup paperSize="9" orientation="portrait" r:id="rId6"/>
  <legacy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0" id="{95E42983-CB9B-438A-8E7A-1C33110FECA1}">
            <xm:f>'\Users\mauryp\Desktop\[Domino-X - ICD Master_PMA_2023-06-23.xlsx]Database export'!#REF!="Not Found!"</xm:f>
            <x14:dxf>
              <fill>
                <patternFill>
                  <bgColor rgb="FFFFC000"/>
                </patternFill>
              </fill>
            </x14:dxf>
          </x14:cfRule>
          <xm:sqref>C114:C121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8230EECA37440B20C65707C764FE9" ma:contentTypeVersion="1" ma:contentTypeDescription="Create a new document." ma:contentTypeScope="" ma:versionID="6566f1d4a7ad43070a44aaddcf32319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463a649ad17d9250350989e9801f51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4F0FB1-2AF4-480A-8199-617AD1078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F4B2D-4B9C-4A71-9111-42597CB23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10D1FD-37AE-444E-AE0F-A0EAE6C5CA2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Cover</vt:lpstr>
      <vt:lpstr>Usage</vt:lpstr>
      <vt:lpstr>Database export</vt:lpstr>
      <vt:lpstr>ICD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Mayer, Nicolas [FR]</dc:creator>
  <cp:lastModifiedBy>Patrick Maury</cp:lastModifiedBy>
  <dcterms:created xsi:type="dcterms:W3CDTF">2022-11-02T10:37:40Z</dcterms:created>
  <dcterms:modified xsi:type="dcterms:W3CDTF">2023-10-25T07:53:20Z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488d8965-1f1e-4fc6-9a1b-a84499b57c25</vt:lpwstr>
  </property>
  <property fmtid="{D5CDD505-2E9C-101B-9397-08002B2CF9AE}" pid="3" name="LABEL">
    <vt:lpwstr>S</vt:lpwstr>
  </property>
  <property fmtid="{D5CDD505-2E9C-101B-9397-08002B2CF9AE}" pid="4" name="L1">
    <vt:lpwstr>C-ALL</vt:lpwstr>
  </property>
  <property fmtid="{D5CDD505-2E9C-101B-9397-08002B2CF9AE}" pid="5" name="L2">
    <vt:lpwstr>C-CS</vt:lpwstr>
  </property>
  <property fmtid="{D5CDD505-2E9C-101B-9397-08002B2CF9AE}" pid="6" name="L3">
    <vt:lpwstr>C-AD-AMB</vt:lpwstr>
  </property>
  <property fmtid="{D5CDD505-2E9C-101B-9397-08002B2CF9AE}" pid="7" name="CCAV">
    <vt:lpwstr/>
  </property>
  <property fmtid="{D5CDD505-2E9C-101B-9397-08002B2CF9AE}" pid="8" name="Visual">
    <vt:lpwstr>0</vt:lpwstr>
  </property>
  <property fmtid="{D5CDD505-2E9C-101B-9397-08002B2CF9AE}" pid="9" name="ContentTypeId">
    <vt:lpwstr>0x0101002238230EECA37440B20C65707C764FE9</vt:lpwstr>
  </property>
</Properties>
</file>